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Бюджет" sheetId="1" r:id="rId1"/>
  </sheets>
  <calcPr calcId="124519" iterate="1"/>
</workbook>
</file>

<file path=xl/calcChain.xml><?xml version="1.0" encoding="utf-8"?>
<calcChain xmlns="http://schemas.openxmlformats.org/spreadsheetml/2006/main">
  <c r="AI241" i="1"/>
  <c r="AI92"/>
  <c r="AI93"/>
  <c r="AI80"/>
  <c r="AI50"/>
  <c r="AI30"/>
  <c r="AI227"/>
  <c r="AK227" s="1"/>
  <c r="AI100"/>
  <c r="AI221"/>
  <c r="AJ221" s="1"/>
  <c r="AI222"/>
  <c r="AI224"/>
  <c r="AI199"/>
  <c r="AI214"/>
  <c r="AJ214" s="1"/>
  <c r="AI215"/>
  <c r="AJ215" s="1"/>
  <c r="AI207"/>
  <c r="AK207" s="1"/>
  <c r="AI204"/>
  <c r="AJ204" s="1"/>
  <c r="AI154"/>
  <c r="AK154" s="1"/>
  <c r="AI134"/>
  <c r="AI172"/>
  <c r="AJ172" s="1"/>
  <c r="AI168"/>
  <c r="AK168" s="1"/>
  <c r="AI165"/>
  <c r="AJ165" s="1"/>
  <c r="AI152"/>
  <c r="AJ152" s="1"/>
  <c r="AK134"/>
  <c r="AI149"/>
  <c r="AK149" s="1"/>
  <c r="AI147"/>
  <c r="AJ147" s="1"/>
  <c r="AI144"/>
  <c r="AJ144" s="1"/>
  <c r="AI142"/>
  <c r="AJ142" s="1"/>
  <c r="AI139"/>
  <c r="AK139" s="1"/>
  <c r="AI135"/>
  <c r="AJ135" s="1"/>
  <c r="AI130"/>
  <c r="AJ130" s="1"/>
  <c r="AI131"/>
  <c r="AJ131" s="1"/>
  <c r="AI128"/>
  <c r="AI125"/>
  <c r="AK125" s="1"/>
  <c r="AI118"/>
  <c r="AJ118" s="1"/>
  <c r="AI115"/>
  <c r="AJ115" s="1"/>
  <c r="AI111"/>
  <c r="AI110" s="1"/>
  <c r="AJ110" s="1"/>
  <c r="AI108"/>
  <c r="AI107" s="1"/>
  <c r="AI104"/>
  <c r="AI101"/>
  <c r="AK101" s="1"/>
  <c r="AI102"/>
  <c r="AJ102" s="1"/>
  <c r="AI98"/>
  <c r="AK98" s="1"/>
  <c r="AI96"/>
  <c r="AJ93"/>
  <c r="AI79"/>
  <c r="AK79" s="1"/>
  <c r="AJ80"/>
  <c r="AI67"/>
  <c r="AJ67" s="1"/>
  <c r="AI53"/>
  <c r="AK53" s="1"/>
  <c r="AI52"/>
  <c r="AJ52" s="1"/>
  <c r="AI29"/>
  <c r="AJ49"/>
  <c r="AK49"/>
  <c r="AH45"/>
  <c r="AJ45"/>
  <c r="AK45"/>
  <c r="AJ35"/>
  <c r="AK35"/>
  <c r="AJ240"/>
  <c r="AJ239"/>
  <c r="AJ238"/>
  <c r="AJ237"/>
  <c r="AJ236"/>
  <c r="AJ235"/>
  <c r="AJ234"/>
  <c r="AJ233"/>
  <c r="AJ232"/>
  <c r="AJ231"/>
  <c r="AJ230"/>
  <c r="AJ229"/>
  <c r="AJ228"/>
  <c r="AJ227"/>
  <c r="AJ226"/>
  <c r="AJ225"/>
  <c r="AJ224"/>
  <c r="AJ223"/>
  <c r="AJ222"/>
  <c r="AJ220"/>
  <c r="AJ219"/>
  <c r="AJ218"/>
  <c r="AJ217"/>
  <c r="AJ216"/>
  <c r="AJ213"/>
  <c r="AJ212"/>
  <c r="AJ211"/>
  <c r="AJ210"/>
  <c r="AJ209"/>
  <c r="AJ208"/>
  <c r="AJ206"/>
  <c r="AJ205"/>
  <c r="AJ203"/>
  <c r="AJ202"/>
  <c r="AJ201"/>
  <c r="AJ200"/>
  <c r="AJ198"/>
  <c r="AJ197"/>
  <c r="AJ196"/>
  <c r="AJ195"/>
  <c r="AJ194"/>
  <c r="AJ193"/>
  <c r="AJ192"/>
  <c r="AJ191"/>
  <c r="AJ190"/>
  <c r="AJ189"/>
  <c r="AJ188"/>
  <c r="AJ187"/>
  <c r="AJ186"/>
  <c r="AJ185"/>
  <c r="AJ184"/>
  <c r="AJ182"/>
  <c r="AJ181"/>
  <c r="AJ180"/>
  <c r="AJ179"/>
  <c r="AJ178"/>
  <c r="AJ177"/>
  <c r="AJ176"/>
  <c r="AJ175"/>
  <c r="AJ174"/>
  <c r="AJ173"/>
  <c r="AJ171"/>
  <c r="AJ170"/>
  <c r="AJ169"/>
  <c r="AJ168"/>
  <c r="AJ167"/>
  <c r="AJ166"/>
  <c r="AJ164"/>
  <c r="AJ163"/>
  <c r="AJ162"/>
  <c r="AJ161"/>
  <c r="AJ160"/>
  <c r="AJ159"/>
  <c r="AJ158"/>
  <c r="AJ157"/>
  <c r="AJ156"/>
  <c r="AJ155"/>
  <c r="AJ153"/>
  <c r="AJ150"/>
  <c r="AJ148"/>
  <c r="AJ146"/>
  <c r="AJ145"/>
  <c r="AJ143"/>
  <c r="AJ141"/>
  <c r="AJ140"/>
  <c r="AJ138"/>
  <c r="AJ137"/>
  <c r="AJ136"/>
  <c r="AJ134"/>
  <c r="AJ132"/>
  <c r="AJ129"/>
  <c r="AJ128"/>
  <c r="AJ127"/>
  <c r="AJ126"/>
  <c r="AJ124"/>
  <c r="AJ123"/>
  <c r="AJ122"/>
  <c r="AJ121"/>
  <c r="AJ120"/>
  <c r="AJ119"/>
  <c r="AJ117"/>
  <c r="AJ116"/>
  <c r="AJ113"/>
  <c r="AJ112"/>
  <c r="AJ109"/>
  <c r="AJ106"/>
  <c r="AJ103"/>
  <c r="AJ101"/>
  <c r="AJ99"/>
  <c r="AJ97"/>
  <c r="AJ95"/>
  <c r="AJ94"/>
  <c r="AJ91"/>
  <c r="AJ90"/>
  <c r="AJ89"/>
  <c r="AJ88"/>
  <c r="AJ87"/>
  <c r="AJ86"/>
  <c r="AJ85"/>
  <c r="AJ84"/>
  <c r="AJ83"/>
  <c r="AJ82"/>
  <c r="AJ81"/>
  <c r="AJ78"/>
  <c r="AJ77"/>
  <c r="AJ76"/>
  <c r="AJ75"/>
  <c r="AJ74"/>
  <c r="AJ73"/>
  <c r="AJ72"/>
  <c r="AJ71"/>
  <c r="AJ70"/>
  <c r="AJ69"/>
  <c r="AJ68"/>
  <c r="AJ66"/>
  <c r="AJ65"/>
  <c r="AJ64"/>
  <c r="AJ63"/>
  <c r="AJ62"/>
  <c r="AJ61"/>
  <c r="AJ60"/>
  <c r="AJ59"/>
  <c r="AJ58"/>
  <c r="AJ57"/>
  <c r="AJ56"/>
  <c r="AJ55"/>
  <c r="AJ54"/>
  <c r="AJ51"/>
  <c r="AJ48"/>
  <c r="AJ47"/>
  <c r="AJ46"/>
  <c r="AJ44"/>
  <c r="AJ43"/>
  <c r="AJ42"/>
  <c r="AJ41"/>
  <c r="AJ40"/>
  <c r="AJ39"/>
  <c r="AJ38"/>
  <c r="AJ37"/>
  <c r="AJ36"/>
  <c r="AJ34"/>
  <c r="AJ33"/>
  <c r="AJ32"/>
  <c r="AJ31"/>
  <c r="AJ27"/>
  <c r="AJ26"/>
  <c r="AJ25"/>
  <c r="AJ24"/>
  <c r="AJ23"/>
  <c r="AJ22"/>
  <c r="AJ21"/>
  <c r="AJ20"/>
  <c r="AJ19"/>
  <c r="AJ18"/>
  <c r="AJ17"/>
  <c r="AJ16"/>
  <c r="AK240"/>
  <c r="AK239"/>
  <c r="AK238"/>
  <c r="AK237"/>
  <c r="AK236"/>
  <c r="AK235"/>
  <c r="AK234"/>
  <c r="AK233"/>
  <c r="AK232"/>
  <c r="AK231"/>
  <c r="AK230"/>
  <c r="AK229"/>
  <c r="AK228"/>
  <c r="AK226"/>
  <c r="AK225"/>
  <c r="AK224"/>
  <c r="AK223"/>
  <c r="AK222"/>
  <c r="AK220"/>
  <c r="AK219"/>
  <c r="AK218"/>
  <c r="AK217"/>
  <c r="AK216"/>
  <c r="AK215"/>
  <c r="AK213"/>
  <c r="AK212"/>
  <c r="AK211"/>
  <c r="AK210"/>
  <c r="AK209"/>
  <c r="AK208"/>
  <c r="AK206"/>
  <c r="AK205"/>
  <c r="AK203"/>
  <c r="AK202"/>
  <c r="AK201"/>
  <c r="AK200"/>
  <c r="AK199"/>
  <c r="AK198"/>
  <c r="AK197"/>
  <c r="AK196"/>
  <c r="AK195"/>
  <c r="AK194"/>
  <c r="AK193"/>
  <c r="AK192"/>
  <c r="AK191"/>
  <c r="AK190"/>
  <c r="AK189"/>
  <c r="AK188"/>
  <c r="AK187"/>
  <c r="AK186"/>
  <c r="AK185"/>
  <c r="AK184"/>
  <c r="AK182"/>
  <c r="AK181"/>
  <c r="AK180"/>
  <c r="AK179"/>
  <c r="AK178"/>
  <c r="AK177"/>
  <c r="AK176"/>
  <c r="AK175"/>
  <c r="AK174"/>
  <c r="AK173"/>
  <c r="AK171"/>
  <c r="AK170"/>
  <c r="AK169"/>
  <c r="AK167"/>
  <c r="AK166"/>
  <c r="AK165"/>
  <c r="AK164"/>
  <c r="AK163"/>
  <c r="AK162"/>
  <c r="AK161"/>
  <c r="AK160"/>
  <c r="AK159"/>
  <c r="AK158"/>
  <c r="AK157"/>
  <c r="AK156"/>
  <c r="AK155"/>
  <c r="AK153"/>
  <c r="AK150"/>
  <c r="AK148"/>
  <c r="AK146"/>
  <c r="AK145"/>
  <c r="AK144"/>
  <c r="AK143"/>
  <c r="AK141"/>
  <c r="AK140"/>
  <c r="AK138"/>
  <c r="AK137"/>
  <c r="AK136"/>
  <c r="AK132"/>
  <c r="AK129"/>
  <c r="AK128"/>
  <c r="AK127"/>
  <c r="AK126"/>
  <c r="AK124"/>
  <c r="AK123"/>
  <c r="AK122"/>
  <c r="AK121"/>
  <c r="AK120"/>
  <c r="AK119"/>
  <c r="AK117"/>
  <c r="AK116"/>
  <c r="AK113"/>
  <c r="AK112"/>
  <c r="AK109"/>
  <c r="AK108"/>
  <c r="AK106"/>
  <c r="AK103"/>
  <c r="AK102"/>
  <c r="AK99"/>
  <c r="AK97"/>
  <c r="AK95"/>
  <c r="AK94"/>
  <c r="AK91"/>
  <c r="AK90"/>
  <c r="AK89"/>
  <c r="AK88"/>
  <c r="AK87"/>
  <c r="AK86"/>
  <c r="AK85"/>
  <c r="AK84"/>
  <c r="AK83"/>
  <c r="AK82"/>
  <c r="AK81"/>
  <c r="AK80"/>
  <c r="AK78"/>
  <c r="AK77"/>
  <c r="AK76"/>
  <c r="AK75"/>
  <c r="AK74"/>
  <c r="AK73"/>
  <c r="AK72"/>
  <c r="AK71"/>
  <c r="AK70"/>
  <c r="AK69"/>
  <c r="AK68"/>
  <c r="AK66"/>
  <c r="AK65"/>
  <c r="AK64"/>
  <c r="AK63"/>
  <c r="AK62"/>
  <c r="AK61"/>
  <c r="AK60"/>
  <c r="AK59"/>
  <c r="AK58"/>
  <c r="AK57"/>
  <c r="AK56"/>
  <c r="AK55"/>
  <c r="AK54"/>
  <c r="AK51"/>
  <c r="AK48"/>
  <c r="AK47"/>
  <c r="AK46"/>
  <c r="AK44"/>
  <c r="AK43"/>
  <c r="AK42"/>
  <c r="AK41"/>
  <c r="AK40"/>
  <c r="AK39"/>
  <c r="AK38"/>
  <c r="AK37"/>
  <c r="AK36"/>
  <c r="AK34"/>
  <c r="AK33"/>
  <c r="AK32"/>
  <c r="AK31"/>
  <c r="AK27"/>
  <c r="AK26"/>
  <c r="AK25"/>
  <c r="AK24"/>
  <c r="AK23"/>
  <c r="AK22"/>
  <c r="AK21"/>
  <c r="AK20"/>
  <c r="AK19"/>
  <c r="AK18"/>
  <c r="AK17"/>
  <c r="AK16"/>
  <c r="AH241"/>
  <c r="AH240"/>
  <c r="AH239"/>
  <c r="AH238"/>
  <c r="AH237"/>
  <c r="AH236"/>
  <c r="AH235"/>
  <c r="AH234"/>
  <c r="AH233"/>
  <c r="AH232"/>
  <c r="AH231"/>
  <c r="AH230"/>
  <c r="AH229"/>
  <c r="AH228"/>
  <c r="AH227"/>
  <c r="AH226"/>
  <c r="AH225"/>
  <c r="AH224"/>
  <c r="AH223"/>
  <c r="AH222"/>
  <c r="AH221"/>
  <c r="AH220"/>
  <c r="AH219"/>
  <c r="AH218"/>
  <c r="AH217"/>
  <c r="AH216"/>
  <c r="AH215"/>
  <c r="AH214"/>
  <c r="AH213"/>
  <c r="AH212"/>
  <c r="AH211"/>
  <c r="AH210"/>
  <c r="AH209"/>
  <c r="AH208"/>
  <c r="AH207"/>
  <c r="AH206"/>
  <c r="AH205"/>
  <c r="AH204"/>
  <c r="AH203"/>
  <c r="AH202"/>
  <c r="AH201"/>
  <c r="AH200"/>
  <c r="AH199"/>
  <c r="AH198"/>
  <c r="AH197"/>
  <c r="AH196"/>
  <c r="AH195"/>
  <c r="AH194"/>
  <c r="AH193"/>
  <c r="AH192"/>
  <c r="AH191"/>
  <c r="AH190"/>
  <c r="AH189"/>
  <c r="AH188"/>
  <c r="AH187"/>
  <c r="AH186"/>
  <c r="AH185"/>
  <c r="AH184"/>
  <c r="AH183"/>
  <c r="AH182"/>
  <c r="AH181"/>
  <c r="AH180"/>
  <c r="AH179"/>
  <c r="AH178"/>
  <c r="AH177"/>
  <c r="AH176"/>
  <c r="AH175"/>
  <c r="AH174"/>
  <c r="AH173"/>
  <c r="AH172"/>
  <c r="AH171"/>
  <c r="AH170"/>
  <c r="AH169"/>
  <c r="AH168"/>
  <c r="AH167"/>
  <c r="AH166"/>
  <c r="AH165"/>
  <c r="AH164"/>
  <c r="AH163"/>
  <c r="AH162"/>
  <c r="AH161"/>
  <c r="AH160"/>
  <c r="AH159"/>
  <c r="AH158"/>
  <c r="AH157"/>
  <c r="AH156"/>
  <c r="AH155"/>
  <c r="AH154"/>
  <c r="AH153"/>
  <c r="AH152"/>
  <c r="AH151"/>
  <c r="AH150"/>
  <c r="AH149"/>
  <c r="AH148"/>
  <c r="AH147"/>
  <c r="AH146"/>
  <c r="AH145"/>
  <c r="AH144"/>
  <c r="AH143"/>
  <c r="AH142"/>
  <c r="AH141"/>
  <c r="AH140"/>
  <c r="AH139"/>
  <c r="AH138"/>
  <c r="AH137"/>
  <c r="AH136"/>
  <c r="AH135"/>
  <c r="AH134"/>
  <c r="AH133"/>
  <c r="AH132"/>
  <c r="AH131"/>
  <c r="AH130"/>
  <c r="AH129"/>
  <c r="AH128"/>
  <c r="AH127"/>
  <c r="AH126"/>
  <c r="AH125"/>
  <c r="AH124"/>
  <c r="AH123"/>
  <c r="AH122"/>
  <c r="AH121"/>
  <c r="AH120"/>
  <c r="AH119"/>
  <c r="AH118"/>
  <c r="AH117"/>
  <c r="AH116"/>
  <c r="AH115"/>
  <c r="AH114"/>
  <c r="AH113"/>
  <c r="AH112"/>
  <c r="AH111"/>
  <c r="AH110"/>
  <c r="AH109"/>
  <c r="AH108"/>
  <c r="AH107"/>
  <c r="AH106"/>
  <c r="AH105"/>
  <c r="AH104"/>
  <c r="AH103"/>
  <c r="AH102"/>
  <c r="AH101"/>
  <c r="AH100"/>
  <c r="AH99"/>
  <c r="AH98"/>
  <c r="AH97"/>
  <c r="AH96"/>
  <c r="AH95"/>
  <c r="AH94"/>
  <c r="AH93"/>
  <c r="AH92"/>
  <c r="AH91"/>
  <c r="AH90"/>
  <c r="AH89"/>
  <c r="AH88"/>
  <c r="AH87"/>
  <c r="AH86"/>
  <c r="AH85"/>
  <c r="AH84"/>
  <c r="AH83"/>
  <c r="AH82"/>
  <c r="AH81"/>
  <c r="AH80"/>
  <c r="AH79"/>
  <c r="AH78"/>
  <c r="AH77"/>
  <c r="AH76"/>
  <c r="AH75"/>
  <c r="AH74"/>
  <c r="AH73"/>
  <c r="AH72"/>
  <c r="AH71"/>
  <c r="AH70"/>
  <c r="AH69"/>
  <c r="AH68"/>
  <c r="AH67"/>
  <c r="AH66"/>
  <c r="AH65"/>
  <c r="AH64"/>
  <c r="AH63"/>
  <c r="AH62"/>
  <c r="AH61"/>
  <c r="AH60"/>
  <c r="AH59"/>
  <c r="AH58"/>
  <c r="AH57"/>
  <c r="AH56"/>
  <c r="AH55"/>
  <c r="AH54"/>
  <c r="AH53"/>
  <c r="AH52"/>
  <c r="AH51"/>
  <c r="AH50"/>
  <c r="AH48"/>
  <c r="AH47"/>
  <c r="AH46"/>
  <c r="AH44"/>
  <c r="AH43"/>
  <c r="AH42"/>
  <c r="AH41"/>
  <c r="AH40"/>
  <c r="AH39"/>
  <c r="AH38"/>
  <c r="AH37"/>
  <c r="AH36"/>
  <c r="AH34"/>
  <c r="AH33"/>
  <c r="AH32"/>
  <c r="AH31"/>
  <c r="AH30"/>
  <c r="AH29"/>
  <c r="AH28"/>
  <c r="AH27"/>
  <c r="AH26"/>
  <c r="AH25"/>
  <c r="AH24"/>
  <c r="AH23"/>
  <c r="AH22"/>
  <c r="AH21"/>
  <c r="AH20"/>
  <c r="AH19"/>
  <c r="AH18"/>
  <c r="AH17"/>
  <c r="AH16"/>
  <c r="AJ108" l="1"/>
  <c r="AI183"/>
  <c r="AK183" s="1"/>
  <c r="AK221"/>
  <c r="AJ199"/>
  <c r="AK214"/>
  <c r="AJ207"/>
  <c r="AK204"/>
  <c r="AI151"/>
  <c r="AI133" s="1"/>
  <c r="AK172"/>
  <c r="AJ154"/>
  <c r="AK152"/>
  <c r="AJ149"/>
  <c r="AK147"/>
  <c r="AK142"/>
  <c r="AJ139"/>
  <c r="AK135"/>
  <c r="AK130"/>
  <c r="AK131"/>
  <c r="AJ125"/>
  <c r="AK118"/>
  <c r="AI114"/>
  <c r="AJ114" s="1"/>
  <c r="AK115"/>
  <c r="AK111"/>
  <c r="AJ105"/>
  <c r="AK105"/>
  <c r="AJ111"/>
  <c r="AK110"/>
  <c r="AJ107"/>
  <c r="AK107"/>
  <c r="AK104"/>
  <c r="AJ100"/>
  <c r="AJ104"/>
  <c r="AJ30"/>
  <c r="AK30"/>
  <c r="AJ29"/>
  <c r="AK29"/>
  <c r="AK93"/>
  <c r="AJ98"/>
  <c r="AI28"/>
  <c r="AK241" s="1"/>
  <c r="AK96"/>
  <c r="AJ96"/>
  <c r="AJ92"/>
  <c r="AK92"/>
  <c r="AJ79"/>
  <c r="AK67"/>
  <c r="AJ53"/>
  <c r="AK52"/>
  <c r="AJ241" l="1"/>
  <c r="AK28"/>
  <c r="AJ28"/>
  <c r="AJ183"/>
  <c r="AK151"/>
  <c r="AJ151"/>
  <c r="AJ133"/>
  <c r="AK114"/>
  <c r="AK100"/>
  <c r="AK50"/>
  <c r="AJ50"/>
  <c r="AK133" l="1"/>
</calcChain>
</file>

<file path=xl/sharedStrings.xml><?xml version="1.0" encoding="utf-8"?>
<sst xmlns="http://schemas.openxmlformats.org/spreadsheetml/2006/main" count="554" uniqueCount="410">
  <si>
    <t>21 апреля 2022 г.</t>
  </si>
  <si>
    <t>Л.Г.Парамонова</t>
  </si>
  <si>
    <t>Исполнитель</t>
  </si>
  <si>
    <t>ИТОГО РАСХОДОВ</t>
  </si>
  <si>
    <t xml:space="preserve">                                                                                                            </t>
  </si>
  <si>
    <t>000</t>
  </si>
  <si>
    <t>0000000000</t>
  </si>
  <si>
    <t>70 0 00 77940</t>
  </si>
  <si>
    <t>Мероприятия в целях повышения энергоэффективности (Субсидии бюджетным учреждениям на иные цели)</t>
  </si>
  <si>
    <t>70 0 00 75040</t>
  </si>
  <si>
    <t>Мероприятия по приобретению специализированной техники, необходимой для ликвидации аварийных ситуаций на сетях и объектах водоснабжения и водоотведения за счет  ИМТ из резервного фонда Правительства Республики Карелия (Прочая закупка товаров, работ и услуг)</t>
  </si>
  <si>
    <t>70 0 00 74400</t>
  </si>
  <si>
    <t>Мероприятия по проведению комплексных кадастровых работ (Прочая закупка товаров, работ и услуг)</t>
  </si>
  <si>
    <t>70 0 00 70050</t>
  </si>
  <si>
    <t>Резервные фонды местных администраций (Резервные средства)</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</si>
  <si>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</si>
  <si>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</si>
  <si>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</si>
  <si>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</si>
  <si>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</si>
  <si>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</si>
  <si>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на обеспечение население транспортными услугами (Иные межбюджетные трансферты)</t>
  </si>
  <si>
    <t>70 0 00 44540</t>
  </si>
  <si>
    <t>Мероприятия на обеспечение доступа органов местного самоуправления к государственным информационным системам, размещенным в Центре обработки данных Правительства Республики Карелия (Прочая закупка товаров, работ и услуг)</t>
  </si>
  <si>
    <t>70 0 00 44530</t>
  </si>
  <si>
    <t>Мероприятия на обеспечение доступа органов местного самоуправления и муниципальных учреждений к сети Интернет (Прочая закупка товаров, работ и услуг)</t>
  </si>
  <si>
    <t>70 0 00 43250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</si>
  <si>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за исключением субсидий на софинансирование капитальных вложений в объекты государственной (муниципальной) собственности)</t>
  </si>
  <si>
    <t>70 0 00 43140</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</si>
  <si>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</si>
  <si>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</si>
  <si>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</si>
  <si>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</si>
  <si>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</si>
  <si>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</si>
  <si>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</si>
  <si>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</si>
  <si>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</si>
  <si>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</si>
  <si>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</si>
  <si>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</si>
  <si>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</si>
  <si>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</si>
  <si>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</si>
  <si>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</si>
  <si>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</si>
  <si>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(Уплата иных платежей)</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</si>
  <si>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</si>
  <si>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</si>
  <si>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(Уплата налога на имущество организаций и земельного налога)</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</si>
  <si>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</si>
  <si>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Мероприятия по проведению капитального ремонта жилых помещений, расположенных на территории Пудожского муниципального района (Закупка товаров, работ, услуг в целях капитального ремонта государственного (муниципального) имущества)</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</si>
  <si>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</si>
  <si>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</si>
  <si>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</si>
  <si>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</si>
  <si>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</si>
  <si>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</si>
  <si>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</si>
  <si>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</si>
  <si>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</si>
  <si>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</si>
  <si>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К0820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</si>
  <si>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</si>
  <si>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(Прочая закупка товаров, работ и услуг)</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</si>
  <si>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</si>
  <si>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</si>
  <si>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</si>
  <si>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</si>
  <si>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</si>
  <si>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</si>
  <si>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Содержание (эксплуатация) имущества, находящегося в государственной (муниципальной) собственности (объекты ВОС и КОСв сельских поселениях) (Иные межбюджетные трансферты)</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</si>
  <si>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</si>
  <si>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</si>
  <si>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21 4 02 73560</t>
  </si>
  <si>
    <t>Разработка схем водоснабжения и водоотведения (Прочая закупка товаров, работ и услуг)</t>
  </si>
  <si>
    <t xml:space="preserve">21 4 02     </t>
  </si>
  <si>
    <t>Основное мероприятие " Разработка схем водоснабжения и водоотведения"</t>
  </si>
  <si>
    <t>21 4 01 73550</t>
  </si>
  <si>
    <t>Разработка проектов ЗСО (Прочая закупка товаров, работ и услуг)</t>
  </si>
  <si>
    <t xml:space="preserve">21 4 01     </t>
  </si>
  <si>
    <t>Основное мероприятие " Разработка проектов ЗСО"</t>
  </si>
  <si>
    <t xml:space="preserve">21 4       </t>
  </si>
  <si>
    <t>Подпрограмма "Реформирование и модернизация жилищно-коммунального хозяйства Пудожского муниципального района"</t>
  </si>
  <si>
    <t>21 3 01 L4970</t>
  </si>
  <si>
    <t>Мероприятия по обеспечению жильем молодых семей (Субсидии гражданам на приобретение жилья)</t>
  </si>
  <si>
    <t xml:space="preserve">21 3 01     </t>
  </si>
  <si>
    <t>Основное мероприятие Обеспечение жильем молодых семей на территории муниципального образования "Пудожский муниципальный район"</t>
  </si>
  <si>
    <t xml:space="preserve">21 3       </t>
  </si>
  <si>
    <t>Подпрограмма "Обеспечение жильем молодых семей"</t>
  </si>
  <si>
    <t>21 2 01 S3220</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</si>
  <si>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</si>
  <si>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(Прочая закупка товаров, работ и услуг)</t>
  </si>
  <si>
    <t>21 2 01 43220</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</si>
  <si>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</si>
  <si>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(Прочая закупка товаров, работ и услуг)</t>
  </si>
  <si>
    <t xml:space="preserve">21 2 01     </t>
  </si>
  <si>
    <t>Основное мероприятие "Снос аварийных многоквартирных домов, расположенных на территории Пудожского муниципального района"</t>
  </si>
  <si>
    <t xml:space="preserve">21 2       </t>
  </si>
  <si>
    <t>Подпрограмма "Снос аварийных многоквартирных домов, расположенных на территории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</si>
  <si>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</si>
  <si>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</si>
  <si>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</si>
  <si>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</si>
  <si>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</si>
  <si>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</si>
  <si>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</si>
  <si>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</si>
  <si>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</si>
  <si>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</si>
  <si>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</si>
  <si>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</si>
  <si>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</si>
  <si>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</si>
  <si>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</si>
  <si>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(Прочая закупка товаров, работ и услуг)</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</si>
  <si>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</si>
  <si>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</si>
  <si>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</si>
  <si>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</si>
  <si>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</si>
  <si>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</si>
  <si>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</si>
  <si>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</si>
  <si>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</si>
  <si>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</si>
  <si>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</si>
  <si>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(Уплата иных платежей)</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</si>
  <si>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</si>
  <si>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</si>
  <si>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</si>
  <si>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</si>
  <si>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</si>
  <si>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</si>
  <si>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</si>
  <si>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</si>
  <si>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</si>
  <si>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</si>
  <si>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</si>
  <si>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</si>
  <si>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</si>
  <si>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</si>
  <si>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</si>
  <si>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</si>
  <si>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</si>
  <si>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</si>
  <si>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</si>
  <si>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</si>
  <si>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</si>
  <si>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</si>
  <si>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</si>
  <si>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</si>
  <si>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</si>
  <si>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</si>
  <si>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</si>
  <si>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</si>
  <si>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</si>
  <si>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</si>
  <si>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</si>
  <si>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</si>
  <si>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</si>
  <si>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</si>
  <si>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</si>
  <si>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</si>
  <si>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</si>
  <si>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</si>
  <si>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</si>
  <si>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</si>
  <si>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</si>
  <si>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</si>
  <si>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</si>
  <si>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</si>
  <si>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</si>
  <si>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</si>
  <si>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</si>
  <si>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</si>
  <si>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</si>
  <si>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</si>
  <si>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</si>
  <si>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</si>
  <si>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</si>
  <si>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</si>
  <si>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</si>
  <si>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</si>
  <si>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</si>
  <si>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</si>
  <si>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</si>
  <si>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</si>
  <si>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</si>
  <si>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</si>
  <si>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</si>
  <si>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</si>
  <si>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</si>
  <si>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</si>
  <si>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</si>
  <si>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</si>
  <si>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</si>
  <si>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</si>
  <si>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</si>
  <si>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</si>
  <si>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</si>
  <si>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</si>
  <si>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</si>
  <si>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</si>
  <si>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</si>
  <si>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S3250</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</si>
  <si>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</si>
  <si>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L4670</t>
  </si>
  <si>
    <t>Реализация мероприятий по обеспечению развития и укрепления материально-технической базы домов культуры в населенных пунктах с числом жителей до 50 тысяч человек (Субсидии бюджетным учреждениям на иные цели)</t>
  </si>
  <si>
    <t>12 0 02 77950</t>
  </si>
  <si>
    <t>Мероприятия на проведение независимой оценки качества деятельности культуры (Прочая закупка товаров, работ и услуг)</t>
  </si>
  <si>
    <t>12 0 02 44310</t>
  </si>
  <si>
    <t>Субсидии на мероприятия по ремонту муниципальных учреждений в сфере культуры (в части разработки проектной документации) (Субсидии бюджетным учреждениям на иные цели)</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</si>
  <si>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</si>
  <si>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</si>
  <si>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</si>
  <si>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</si>
  <si>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</si>
  <si>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</si>
  <si>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</si>
  <si>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</si>
  <si>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</si>
  <si>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</si>
  <si>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</si>
  <si>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</si>
  <si>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</si>
  <si>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</si>
  <si>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</si>
  <si>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</si>
  <si>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</si>
  <si>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</si>
  <si>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</si>
  <si>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</si>
  <si>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</si>
  <si>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</si>
  <si>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</si>
  <si>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</si>
  <si>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</si>
  <si>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</si>
  <si>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</si>
  <si>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</si>
  <si>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</si>
  <si>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</si>
  <si>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</si>
  <si>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</si>
  <si>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</si>
  <si>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</si>
  <si>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</si>
  <si>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</si>
  <si>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</si>
  <si>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</si>
  <si>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</si>
  <si>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</si>
  <si>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</si>
  <si>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</si>
  <si>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</si>
  <si>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</si>
  <si>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</si>
  <si>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</si>
  <si>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</si>
  <si>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</si>
  <si>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</si>
  <si>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</si>
  <si>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</si>
  <si>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</si>
  <si>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</si>
  <si>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</si>
  <si>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</si>
  <si>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</si>
  <si>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</si>
  <si>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</si>
  <si>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</si>
  <si>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</si>
  <si>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</si>
  <si>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</si>
  <si>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</si>
  <si>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</si>
  <si>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</si>
  <si>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</si>
  <si>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</si>
  <si>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</si>
  <si>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</si>
  <si>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</si>
  <si>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</si>
  <si>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</si>
  <si>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</si>
  <si>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</si>
  <si>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</si>
  <si>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</si>
  <si>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</si>
  <si>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</si>
  <si>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</si>
  <si>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</si>
  <si>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</si>
  <si>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</si>
  <si>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</si>
  <si>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Софинансирование  мероприятий государственной программы Республики Карелия "Развитие образования" (Взносы по обязательному социальному страхованию на выплаты по оплате труда работников и иные выплаты работникам учреждений)</t>
  </si>
  <si>
    <t>Софинансирование  мероприятий государственной программы Республики Карелия "Развитие образования" (Фонд оплаты труда учреждений)</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</si>
  <si>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</si>
  <si>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</si>
  <si>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</si>
  <si>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03 1 02 44580</t>
  </si>
  <si>
    <t>Выплата компенсации расходов на оплату жилых помещений, отопления и освещения проживающим и работающим в сельских населенных пунктах, рабочих поселках (поселках городского типа) руководителям муниципальных образовательных организаций, их заместителям, педагогическим работникам указанных организаций (окончательный расчет) (Иные выплаты персоналу учреждений, за исключением фонда оплаты труда)</t>
  </si>
  <si>
    <t>03 1 02 43200</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</si>
  <si>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</si>
  <si>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(Прочая закупка товаров, работ и услуг)</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</si>
  <si>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</si>
  <si>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</si>
  <si>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</si>
  <si>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</si>
  <si>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</si>
  <si>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</si>
  <si>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</si>
  <si>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</si>
  <si>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(Исполнение судебных актов Российской Федерации и мировых соглашений по возмещению причиненного вреда)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</si>
  <si>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</si>
  <si>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</si>
  <si>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</si>
  <si>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</si>
  <si>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</si>
  <si>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</si>
  <si>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</si>
  <si>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</si>
  <si>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</si>
  <si>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(Пособия, компенсации и иные социальные выплаты гражданам, кроме публичных нормативных обязательств)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</si>
  <si>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</si>
  <si>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</si>
  <si>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</si>
  <si>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</si>
  <si>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</si>
  <si>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</si>
  <si>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</si>
  <si>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</si>
  <si>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</si>
  <si>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03 1 01 44580</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</si>
  <si>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</si>
  <si>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</si>
  <si>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</si>
  <si>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</si>
  <si>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</si>
  <si>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</si>
  <si>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(Прочая закупка товаров, работ и услуг)</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</si>
  <si>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</si>
  <si>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</si>
  <si>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</si>
  <si>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</si>
  <si>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</si>
  <si>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</si>
  <si>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</si>
  <si>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</si>
  <si>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</si>
  <si>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</si>
  <si>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</si>
  <si>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</si>
  <si>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</si>
  <si>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</si>
  <si>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</si>
  <si>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</si>
  <si>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</si>
  <si>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</si>
  <si>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</si>
  <si>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</si>
  <si>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</si>
  <si>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</si>
  <si>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02 1 01 46200</t>
  </si>
  <si>
    <t>Осуществление переданных полномочий по осуществлению транспортного сообщения за счет межбюджетных трансфертов, предоставляемых из бюджетов поселений в бюджет Пудожского муниципального района 
,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</si>
  <si>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</si>
  <si>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</si>
  <si>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</si>
  <si>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</si>
  <si>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</si>
  <si>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</si>
  <si>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</si>
  <si>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</si>
  <si>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01 0 01 S3240</t>
  </si>
  <si>
    <t>Предоставление грантов субъектам малого и среднего предпринимательства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</si>
  <si>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01 0 01 43240</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</si>
  <si>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</si>
  <si>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01 0 01     </t>
  </si>
  <si>
    <t>Основное мероприятие "Предоставление грантов субъектам малого и среднего предпринимательства"</t>
  </si>
  <si>
    <t xml:space="preserve">01        </t>
  </si>
  <si>
    <t>Муниципальная программа "Развитие и поддержка  малого и среднего предпринимательства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</si>
  <si>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</si>
  <si>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</si>
  <si>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</si>
  <si>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</si>
  <si>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</si>
  <si>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</si>
  <si>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</si>
  <si>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</si>
  <si>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</si>
  <si>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</si>
  <si>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2022</t>
  </si>
  <si>
    <t>Исполнено за 2022 год</t>
  </si>
  <si>
    <t>Вид расходов</t>
  </si>
  <si>
    <t>Целевая статья</t>
  </si>
  <si>
    <t>Код</t>
  </si>
  <si>
    <t>Наименование</t>
  </si>
  <si>
    <t>(тыс.рублей)</t>
  </si>
  <si>
    <t>(тыс. рублей)</t>
  </si>
  <si>
    <t>тыс.руб.</t>
  </si>
  <si>
    <t xml:space="preserve">                                                                                                                                                                                                                                              </t>
  </si>
  <si>
    <t>Исполнено на 01.04.2022</t>
  </si>
  <si>
    <t>Запланировано на 2022 год</t>
  </si>
  <si>
    <t>% исполнения на 01.04.2022</t>
  </si>
  <si>
    <t>Отклонение                (+, -)</t>
  </si>
  <si>
    <t>%</t>
  </si>
  <si>
    <t>Исполнено 01.04. 2021 год</t>
  </si>
  <si>
    <t>Сравнение с 2021годом Муниципальный район</t>
  </si>
  <si>
    <t>Исполнение по муниципальным программам на 01.04.2022 год в сравнении с аналогичным периодом прошлого года</t>
  </si>
</sst>
</file>

<file path=xl/styles.xml><?xml version="1.0" encoding="utf-8"?>
<styleSheet xmlns="http://schemas.openxmlformats.org/spreadsheetml/2006/main">
  <numFmts count="9">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 numFmtId="172" formatCode="0.000%"/>
  </numFmts>
  <fonts count="14">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b/>
      <sz val="11"/>
      <name val="Times New Roman"/>
      <family val="1"/>
      <charset val="204"/>
    </font>
    <font>
      <sz val="10"/>
      <name val="Times New Roman"/>
      <family val="1"/>
      <charset val="204"/>
    </font>
    <font>
      <sz val="10"/>
      <name val="Arial"/>
      <family val="2"/>
      <charset val="204"/>
    </font>
    <font>
      <b/>
      <sz val="10"/>
      <name val="Times New Roman"/>
      <family val="1"/>
      <charset val="204"/>
    </font>
    <font>
      <b/>
      <sz val="8"/>
      <name val="Arial"/>
      <family val="2"/>
      <charset val="204"/>
    </font>
    <font>
      <b/>
      <sz val="10"/>
      <name val="Arial"/>
      <family val="2"/>
      <charset val="204"/>
    </font>
  </fonts>
  <fills count="2">
    <fill>
      <patternFill patternType="none"/>
    </fill>
    <fill>
      <patternFill patternType="gray125"/>
    </fill>
  </fills>
  <borders count="48">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57">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1" fontId="0" fillId="0" borderId="0" xfId="0" applyNumberFormat="1" applyFont="1" applyFill="1" applyAlignment="1" applyProtection="1">
      <protection hidden="1"/>
    </xf>
    <xf numFmtId="0" fontId="0" fillId="0" borderId="0" xfId="0" applyNumberFormat="1" applyFont="1" applyFill="1" applyAlignment="1" applyProtection="1">
      <protection hidden="1"/>
    </xf>
    <xf numFmtId="164" fontId="2" fillId="0" borderId="1" xfId="0" applyNumberFormat="1" applyFont="1" applyFill="1" applyBorder="1" applyAlignment="1" applyProtection="1">
      <alignment horizontal="right" vertical="center"/>
      <protection hidden="1"/>
    </xf>
    <xf numFmtId="165" fontId="1" fillId="0" borderId="2" xfId="0" applyNumberFormat="1" applyFont="1" applyFill="1" applyBorder="1" applyAlignment="1" applyProtection="1">
      <alignment horizontal="right" vertical="center"/>
      <protection hidden="1"/>
    </xf>
    <xf numFmtId="165" fontId="1" fillId="0" borderId="3" xfId="0" applyNumberFormat="1" applyFont="1" applyFill="1" applyBorder="1" applyAlignment="1" applyProtection="1">
      <alignment horizontal="right" vertical="center"/>
      <protection hidden="1"/>
    </xf>
    <xf numFmtId="164" fontId="2" fillId="0" borderId="4"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4" fontId="0" fillId="0" borderId="7" xfId="0" applyNumberFormat="1" applyFont="1" applyFill="1" applyBorder="1" applyAlignment="1" applyProtection="1">
      <protection hidden="1"/>
    </xf>
    <xf numFmtId="168" fontId="4" fillId="0" borderId="8" xfId="0" applyNumberFormat="1" applyFont="1" applyFill="1" applyBorder="1" applyAlignment="1" applyProtection="1">
      <protection hidden="1"/>
    </xf>
    <xf numFmtId="168" fontId="4" fillId="0" borderId="0" xfId="0" applyNumberFormat="1" applyFont="1" applyFill="1" applyAlignment="1" applyProtection="1">
      <protection hidden="1"/>
    </xf>
    <xf numFmtId="164" fontId="1" fillId="0" borderId="9" xfId="0" applyNumberFormat="1" applyFont="1" applyFill="1" applyBorder="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4" fontId="1" fillId="0" borderId="2" xfId="0" applyNumberFormat="1" applyFont="1" applyFill="1" applyBorder="1" applyAlignment="1" applyProtection="1">
      <alignment vertical="top"/>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164" fontId="1" fillId="0" borderId="16"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7"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64" fontId="2" fillId="0" borderId="16" xfId="0" applyNumberFormat="1" applyFont="1" applyFill="1" applyBorder="1" applyAlignment="1" applyProtection="1">
      <alignment vertical="top"/>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64" fontId="2" fillId="0" borderId="22" xfId="0" applyNumberFormat="1" applyFont="1" applyFill="1" applyBorder="1" applyAlignment="1" applyProtection="1">
      <alignmen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0" fontId="4" fillId="0" borderId="27" xfId="0" applyNumberFormat="1" applyFont="1" applyFill="1" applyBorder="1" applyAlignment="1" applyProtection="1">
      <alignment horizontal="center"/>
      <protection hidden="1"/>
    </xf>
    <xf numFmtId="0" fontId="5" fillId="0" borderId="28" xfId="0" applyNumberFormat="1" applyFont="1" applyFill="1" applyBorder="1" applyAlignment="1" applyProtection="1">
      <alignment horizontal="center"/>
      <protection hidden="1"/>
    </xf>
    <xf numFmtId="0" fontId="5"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1" fillId="0" borderId="32" xfId="0" applyNumberFormat="1" applyFont="1" applyFill="1" applyBorder="1" applyAlignment="1" applyProtection="1">
      <alignment horizontal="center"/>
      <protection hidden="1"/>
    </xf>
    <xf numFmtId="0" fontId="1" fillId="0" borderId="33"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1" fillId="0" borderId="8" xfId="0" applyNumberFormat="1" applyFont="1" applyFill="1" applyBorder="1" applyAlignment="1" applyProtection="1">
      <alignment horizontal="center" vertical="top"/>
      <protection hidden="1"/>
    </xf>
    <xf numFmtId="0" fontId="1" fillId="0" borderId="32" xfId="0" applyNumberFormat="1" applyFont="1" applyFill="1" applyBorder="1" applyAlignment="1" applyProtection="1">
      <alignment horizontal="center" vertical="top"/>
      <protection hidden="1"/>
    </xf>
    <xf numFmtId="0" fontId="1" fillId="0" borderId="37" xfId="0" applyNumberFormat="1" applyFont="1" applyFill="1" applyBorder="1" applyAlignment="1" applyProtection="1">
      <alignment horizontal="center" wrapText="1"/>
      <protection hidden="1"/>
    </xf>
    <xf numFmtId="0" fontId="1" fillId="0" borderId="32" xfId="0" applyNumberFormat="1" applyFont="1" applyFill="1" applyBorder="1" applyAlignment="1" applyProtection="1">
      <alignment horizontal="center" vertical="center" wrapText="1"/>
      <protection hidden="1"/>
    </xf>
    <xf numFmtId="0" fontId="1" fillId="0" borderId="37"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Continuous" vertical="top"/>
      <protection hidden="1"/>
    </xf>
    <xf numFmtId="0" fontId="0" fillId="0" borderId="9" xfId="0" applyNumberFormat="1" applyFont="1" applyFill="1" applyBorder="1" applyAlignment="1" applyProtection="1">
      <protection hidden="1"/>
    </xf>
    <xf numFmtId="0" fontId="1" fillId="0" borderId="28" xfId="0" applyNumberFormat="1" applyFont="1" applyFill="1" applyBorder="1" applyAlignment="1" applyProtection="1">
      <alignment horizontal="center" vertical="center"/>
      <protection hidden="1"/>
    </xf>
    <xf numFmtId="0" fontId="1" fillId="0" borderId="8" xfId="0" applyNumberFormat="1" applyFont="1" applyFill="1" applyBorder="1" applyAlignment="1" applyProtection="1">
      <protection hidden="1"/>
    </xf>
    <xf numFmtId="0" fontId="1" fillId="0" borderId="41" xfId="0" applyNumberFormat="1" applyFont="1" applyFill="1" applyBorder="1" applyAlignment="1" applyProtection="1">
      <protection hidden="1"/>
    </xf>
    <xf numFmtId="0" fontId="1" fillId="0" borderId="42" xfId="0" applyNumberFormat="1" applyFont="1" applyFill="1" applyBorder="1" applyAlignment="1" applyProtection="1">
      <protection hidden="1"/>
    </xf>
    <xf numFmtId="0" fontId="1" fillId="0" borderId="24" xfId="0" applyNumberFormat="1" applyFont="1" applyFill="1" applyBorder="1" applyAlignment="1" applyProtection="1">
      <alignment horizontal="centerContinuous"/>
      <protection hidden="1"/>
    </xf>
    <xf numFmtId="0" fontId="2" fillId="0" borderId="43" xfId="0" applyNumberFormat="1" applyFont="1" applyFill="1" applyBorder="1" applyAlignment="1" applyProtection="1">
      <alignment horizontal="center" vertical="center"/>
      <protection hidden="1"/>
    </xf>
    <xf numFmtId="0" fontId="4" fillId="0" borderId="37" xfId="0" applyNumberFormat="1" applyFont="1" applyFill="1" applyBorder="1" applyAlignment="1" applyProtection="1">
      <alignment horizontal="right"/>
      <protection hidden="1"/>
    </xf>
    <xf numFmtId="1" fontId="5" fillId="0" borderId="0" xfId="0" applyNumberFormat="1" applyFont="1" applyFill="1" applyAlignment="1" applyProtection="1">
      <alignment vertical="top"/>
      <protection hidden="1"/>
    </xf>
    <xf numFmtId="0" fontId="5" fillId="0" borderId="0" xfId="0" applyNumberFormat="1" applyFont="1" applyFill="1" applyAlignment="1" applyProtection="1">
      <alignment horizontal="right"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7" xfId="0" applyNumberFormat="1" applyFont="1" applyFill="1" applyBorder="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right"/>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4" fillId="0" borderId="35" xfId="0" applyNumberFormat="1" applyFont="1" applyFill="1" applyBorder="1" applyAlignment="1" applyProtection="1">
      <alignment horizontal="center" vertical="center" wrapText="1"/>
      <protection hidden="1"/>
    </xf>
    <xf numFmtId="0" fontId="1" fillId="0" borderId="19" xfId="0" applyNumberFormat="1" applyFont="1" applyFill="1" applyBorder="1" applyAlignment="1" applyProtection="1">
      <protection hidden="1"/>
    </xf>
    <xf numFmtId="0" fontId="4" fillId="0" borderId="0" xfId="0" applyNumberFormat="1" applyFont="1" applyFill="1" applyBorder="1" applyAlignment="1" applyProtection="1">
      <alignment horizontal="right"/>
      <protection hidden="1"/>
    </xf>
    <xf numFmtId="0" fontId="0" fillId="0" borderId="17" xfId="0" applyNumberFormat="1" applyFont="1" applyFill="1" applyBorder="1" applyAlignment="1" applyProtection="1">
      <protection hidden="1"/>
    </xf>
    <xf numFmtId="0" fontId="4" fillId="0" borderId="17" xfId="0" applyNumberFormat="1" applyFont="1" applyFill="1" applyBorder="1" applyAlignment="1" applyProtection="1">
      <alignment horizontal="center" vertical="center" wrapText="1"/>
      <protection hidden="1"/>
    </xf>
    <xf numFmtId="0" fontId="4" fillId="0" borderId="17" xfId="0" applyNumberFormat="1" applyFont="1" applyFill="1" applyBorder="1" applyAlignment="1" applyProtection="1">
      <alignment horizontal="center"/>
      <protection hidden="1"/>
    </xf>
    <xf numFmtId="172" fontId="2" fillId="0" borderId="17" xfId="0" applyNumberFormat="1" applyFont="1" applyFill="1" applyBorder="1" applyAlignment="1" applyProtection="1">
      <alignment vertical="top"/>
      <protection hidden="1"/>
    </xf>
    <xf numFmtId="172" fontId="1" fillId="0" borderId="17" xfId="0" applyNumberFormat="1" applyFont="1" applyFill="1" applyBorder="1" applyAlignment="1" applyProtection="1">
      <alignment vertical="top"/>
      <protection hidden="1"/>
    </xf>
    <xf numFmtId="172" fontId="0" fillId="0" borderId="17" xfId="0" applyNumberFormat="1" applyFont="1" applyFill="1" applyBorder="1" applyAlignment="1" applyProtection="1">
      <protection hidden="1"/>
    </xf>
    <xf numFmtId="172" fontId="2" fillId="0" borderId="17" xfId="0" applyNumberFormat="1" applyFont="1" applyFill="1" applyBorder="1" applyAlignment="1" applyProtection="1">
      <alignment horizontal="right" vertical="center"/>
      <protection hidden="1"/>
    </xf>
    <xf numFmtId="0" fontId="1" fillId="0" borderId="8" xfId="0" applyNumberFormat="1" applyFont="1" applyFill="1" applyBorder="1" applyAlignment="1" applyProtection="1">
      <alignment horizontal="center" vertical="top" wrapText="1"/>
      <protection hidden="1"/>
    </xf>
    <xf numFmtId="49" fontId="9" fillId="0" borderId="46" xfId="0" applyNumberFormat="1" applyFont="1" applyFill="1" applyBorder="1" applyAlignment="1">
      <alignment horizontal="center" vertical="center" wrapText="1"/>
    </xf>
    <xf numFmtId="49" fontId="9" fillId="0" borderId="47" xfId="0" applyNumberFormat="1" applyFont="1" applyFill="1" applyBorder="1" applyAlignment="1">
      <alignment horizontal="center" vertical="center" wrapText="1"/>
    </xf>
    <xf numFmtId="0" fontId="12" fillId="0" borderId="7" xfId="0" applyNumberFormat="1" applyFont="1" applyFill="1" applyBorder="1" applyAlignment="1" applyProtection="1">
      <protection hidden="1"/>
    </xf>
    <xf numFmtId="171" fontId="11" fillId="0" borderId="16" xfId="0" applyNumberFormat="1" applyFont="1" applyFill="1" applyBorder="1" applyAlignment="1" applyProtection="1">
      <alignment horizontal="left" vertical="top"/>
      <protection hidden="1"/>
    </xf>
    <xf numFmtId="170" fontId="11" fillId="0" borderId="16" xfId="0" applyNumberFormat="1" applyFont="1" applyFill="1" applyBorder="1" applyAlignment="1" applyProtection="1">
      <alignment horizontal="center" vertical="top"/>
      <protection hidden="1"/>
    </xf>
    <xf numFmtId="0" fontId="11" fillId="0" borderId="18" xfId="0" applyNumberFormat="1" applyFont="1" applyFill="1" applyBorder="1" applyAlignment="1" applyProtection="1">
      <protection hidden="1"/>
    </xf>
    <xf numFmtId="169" fontId="11" fillId="0" borderId="17" xfId="0" applyNumberFormat="1" applyFont="1" applyFill="1" applyBorder="1" applyAlignment="1" applyProtection="1">
      <alignment vertical="top"/>
      <protection hidden="1"/>
    </xf>
    <xf numFmtId="166" fontId="11" fillId="0" borderId="16" xfId="0" applyNumberFormat="1" applyFont="1" applyFill="1" applyBorder="1" applyAlignment="1" applyProtection="1">
      <alignment vertical="top"/>
      <protection hidden="1"/>
    </xf>
    <xf numFmtId="164" fontId="11" fillId="0" borderId="16" xfId="0" applyNumberFormat="1" applyFont="1" applyFill="1" applyBorder="1" applyAlignment="1" applyProtection="1">
      <alignment vertical="top"/>
      <protection hidden="1"/>
    </xf>
    <xf numFmtId="169" fontId="11" fillId="0" borderId="17" xfId="0" applyNumberFormat="1" applyFont="1" applyFill="1" applyBorder="1" applyAlignment="1" applyProtection="1">
      <alignment vertical="top"/>
      <protection hidden="1"/>
    </xf>
    <xf numFmtId="172" fontId="11" fillId="0" borderId="17" xfId="0" applyNumberFormat="1" applyFont="1" applyFill="1" applyBorder="1" applyAlignment="1" applyProtection="1">
      <alignment vertical="top"/>
      <protection hidden="1"/>
    </xf>
    <xf numFmtId="0" fontId="13" fillId="0" borderId="0" xfId="0" applyFont="1"/>
    <xf numFmtId="49" fontId="9" fillId="0" borderId="44" xfId="0" applyNumberFormat="1" applyFont="1" applyFill="1" applyBorder="1" applyAlignment="1">
      <alignment horizontal="center" vertical="center" wrapText="1"/>
    </xf>
    <xf numFmtId="0" fontId="10" fillId="0" borderId="45" xfId="0" applyFont="1" applyBorder="1" applyAlignment="1">
      <alignment horizontal="center" vertical="center" wrapText="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169" fontId="1" fillId="0" borderId="4" xfId="0" applyNumberFormat="1" applyFont="1" applyFill="1" applyBorder="1" applyAlignment="1" applyProtection="1">
      <alignment vertical="top"/>
      <protection hidden="1"/>
    </xf>
    <xf numFmtId="169" fontId="1" fillId="0" borderId="2" xfId="0" applyNumberFormat="1" applyFont="1" applyFill="1" applyBorder="1" applyAlignment="1" applyProtection="1">
      <alignment vertical="top"/>
      <protection hidden="1"/>
    </xf>
    <xf numFmtId="0" fontId="1" fillId="0" borderId="12"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170" fontId="1" fillId="0" borderId="17" xfId="0" applyNumberFormat="1" applyFont="1" applyFill="1" applyBorder="1" applyAlignment="1" applyProtection="1">
      <protection hidden="1"/>
    </xf>
    <xf numFmtId="169" fontId="1" fillId="0" borderId="17"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0" fontId="1" fillId="0" borderId="1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170" fontId="2" fillId="0" borderId="17" xfId="0" applyNumberFormat="1" applyFont="1" applyFill="1" applyBorder="1" applyAlignment="1" applyProtection="1">
      <protection hidden="1"/>
    </xf>
    <xf numFmtId="0" fontId="11" fillId="0" borderId="15" xfId="0" applyNumberFormat="1" applyFont="1" applyFill="1" applyBorder="1" applyAlignment="1" applyProtection="1">
      <protection hidden="1"/>
    </xf>
    <xf numFmtId="0" fontId="11" fillId="0" borderId="19" xfId="0" applyNumberFormat="1" applyFont="1" applyFill="1" applyBorder="1" applyAlignment="1" applyProtection="1">
      <protection hidden="1"/>
    </xf>
    <xf numFmtId="170" fontId="11" fillId="0" borderId="17" xfId="0" applyNumberFormat="1" applyFont="1" applyFill="1" applyBorder="1" applyAlignment="1" applyProtection="1">
      <protection hidden="1"/>
    </xf>
    <xf numFmtId="169" fontId="11" fillId="0" borderId="17" xfId="0" applyNumberFormat="1" applyFont="1" applyFill="1" applyBorder="1" applyAlignment="1" applyProtection="1">
      <alignment vertical="top"/>
      <protection hidden="1"/>
    </xf>
    <xf numFmtId="169" fontId="11" fillId="0" borderId="16" xfId="0" applyNumberFormat="1" applyFont="1" applyFill="1" applyBorder="1" applyAlignment="1" applyProtection="1">
      <alignment vertical="top"/>
      <protection hidden="1"/>
    </xf>
    <xf numFmtId="169" fontId="2" fillId="0" borderId="17" xfId="0" applyNumberFormat="1" applyFont="1" applyFill="1" applyBorder="1" applyAlignment="1" applyProtection="1">
      <alignment vertical="top"/>
      <protection hidden="1"/>
    </xf>
    <xf numFmtId="169" fontId="2" fillId="0" borderId="16" xfId="0" applyNumberFormat="1" applyFont="1" applyFill="1" applyBorder="1" applyAlignment="1" applyProtection="1">
      <alignment vertical="top"/>
      <protection hidden="1"/>
    </xf>
    <xf numFmtId="0" fontId="2" fillId="0" borderId="15"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170" fontId="11" fillId="0" borderId="20" xfId="0" applyNumberFormat="1" applyFont="1" applyFill="1" applyBorder="1" applyAlignment="1" applyProtection="1">
      <alignment vertical="center" wrapText="1"/>
      <protection hidden="1"/>
    </xf>
    <xf numFmtId="170" fontId="11" fillId="0" borderId="19" xfId="0" applyNumberFormat="1" applyFont="1" applyFill="1" applyBorder="1" applyAlignment="1" applyProtection="1">
      <alignment vertical="center" wrapText="1"/>
      <protection hidden="1"/>
    </xf>
    <xf numFmtId="0" fontId="2" fillId="0" borderId="6" xfId="0" applyNumberFormat="1" applyFont="1" applyFill="1" applyBorder="1" applyAlignment="1" applyProtection="1">
      <alignment horizontal="left" vertical="center"/>
      <protection hidden="1"/>
    </xf>
    <xf numFmtId="170" fontId="2" fillId="0" borderId="26" xfId="0" applyNumberFormat="1" applyFont="1" applyFill="1" applyBorder="1" applyAlignment="1" applyProtection="1">
      <alignment vertical="center" wrapText="1"/>
      <protection hidden="1"/>
    </xf>
    <xf numFmtId="170" fontId="2" fillId="0" borderId="25"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protection hidden="1"/>
    </xf>
    <xf numFmtId="169" fontId="2" fillId="0" borderId="23" xfId="0" applyNumberFormat="1" applyFont="1" applyFill="1" applyBorder="1" applyAlignment="1" applyProtection="1">
      <alignment vertical="top"/>
      <protection hidden="1"/>
    </xf>
    <xf numFmtId="169" fontId="2" fillId="0" borderId="22" xfId="0" applyNumberFormat="1" applyFont="1" applyFill="1" applyBorder="1" applyAlignment="1" applyProtection="1">
      <alignment vertical="top"/>
      <protection hidden="1"/>
    </xf>
    <xf numFmtId="0" fontId="2" fillId="0" borderId="21" xfId="0" applyNumberFormat="1" applyFont="1" applyFill="1" applyBorder="1" applyAlignment="1" applyProtection="1">
      <protection hidden="1"/>
    </xf>
    <xf numFmtId="0" fontId="2" fillId="0" borderId="25" xfId="0" applyNumberFormat="1" applyFont="1" applyFill="1" applyBorder="1" applyAlignment="1" applyProtection="1">
      <protection hidden="1"/>
    </xf>
    <xf numFmtId="0" fontId="1" fillId="0" borderId="28" xfId="0" applyNumberFormat="1" applyFont="1" applyFill="1" applyBorder="1" applyAlignment="1" applyProtection="1">
      <alignment horizontal="center" vertical="center" wrapText="1"/>
      <protection hidden="1"/>
    </xf>
    <xf numFmtId="0" fontId="1" fillId="0" borderId="29" xfId="0" applyNumberFormat="1" applyFont="1" applyFill="1" applyBorder="1" applyAlignment="1" applyProtection="1">
      <alignment horizontal="center" vertical="center" wrapText="1"/>
      <protection hidden="1"/>
    </xf>
    <xf numFmtId="0" fontId="1" fillId="0" borderId="32" xfId="0" applyNumberFormat="1" applyFont="1" applyFill="1" applyBorder="1" applyAlignment="1" applyProtection="1">
      <alignment horizontal="center" vertical="center" wrapText="1"/>
      <protection hidden="1"/>
    </xf>
    <xf numFmtId="0" fontId="1" fillId="0" borderId="37" xfId="0" applyNumberFormat="1" applyFont="1" applyFill="1" applyBorder="1" applyAlignment="1" applyProtection="1">
      <alignment horizontal="center" vertical="center" wrapText="1"/>
      <protection hidden="1"/>
    </xf>
    <xf numFmtId="0" fontId="8" fillId="0" borderId="0" xfId="0" applyNumberFormat="1" applyFont="1" applyFill="1" applyAlignment="1" applyProtection="1">
      <alignment horizontal="center" wrapText="1"/>
      <protection hidden="1"/>
    </xf>
    <xf numFmtId="0" fontId="6" fillId="0" borderId="0" xfId="0" applyNumberFormat="1" applyFont="1" applyFill="1" applyAlignment="1" applyProtection="1">
      <alignment horizontal="center" wrapText="1"/>
      <protection hidden="1"/>
    </xf>
    <xf numFmtId="0" fontId="2" fillId="0" borderId="36" xfId="0" applyNumberFormat="1" applyFont="1" applyFill="1" applyBorder="1" applyAlignment="1" applyProtection="1">
      <alignment horizontal="center" vertical="center" wrapText="1"/>
      <protection hidden="1"/>
    </xf>
    <xf numFmtId="0" fontId="1" fillId="0" borderId="34" xfId="0" applyNumberFormat="1" applyFont="1" applyFill="1" applyBorder="1" applyAlignment="1" applyProtection="1">
      <alignment horizontal="center"/>
      <protection hidden="1"/>
    </xf>
    <xf numFmtId="0" fontId="1" fillId="0" borderId="39"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protection hidden="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244"/>
  <sheetViews>
    <sheetView showGridLines="0" tabSelected="1" topLeftCell="A232" workbookViewId="0">
      <selection activeCell="AI242" sqref="AI242"/>
    </sheetView>
  </sheetViews>
  <sheetFormatPr defaultColWidth="9.140625"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140625" customWidth="1"/>
    <col min="18" max="18" width="8.5703125" customWidth="1"/>
    <col min="19" max="26" width="0" hidden="1" customWidth="1"/>
    <col min="27" max="27" width="11.42578125" customWidth="1"/>
    <col min="28" max="29" width="0" hidden="1" customWidth="1"/>
    <col min="30" max="30" width="14.28515625" customWidth="1"/>
    <col min="31" max="33" width="0" hidden="1" customWidth="1"/>
    <col min="34" max="34" width="14.28515625" customWidth="1"/>
    <col min="35" max="35" width="11.85546875" customWidth="1"/>
    <col min="36" max="36" width="11.28515625" customWidth="1"/>
    <col min="37" max="37" width="11.140625" customWidth="1"/>
    <col min="38" max="256" width="9.140625" customWidth="1"/>
  </cols>
  <sheetData>
    <row r="1" spans="1:37" ht="12" hidden="1" customHeight="1">
      <c r="A1" s="1"/>
      <c r="B1" s="1"/>
      <c r="C1" s="1"/>
      <c r="D1" s="1"/>
      <c r="E1" s="1"/>
      <c r="F1" s="1"/>
      <c r="G1" s="1"/>
      <c r="H1" s="1"/>
      <c r="I1" s="1"/>
      <c r="J1" s="1"/>
      <c r="K1" s="1"/>
      <c r="L1" s="1"/>
      <c r="M1" s="84" t="s">
        <v>401</v>
      </c>
      <c r="N1" s="84"/>
      <c r="O1" s="84"/>
      <c r="P1" s="84"/>
      <c r="Q1" s="84"/>
      <c r="R1" s="84"/>
      <c r="S1" s="84"/>
      <c r="T1" s="84"/>
      <c r="U1" s="84"/>
      <c r="V1" s="84"/>
      <c r="W1" s="84"/>
      <c r="X1" s="1"/>
      <c r="Y1" s="83"/>
      <c r="Z1" s="82"/>
      <c r="AA1" s="81"/>
      <c r="AB1" s="1"/>
      <c r="AC1" s="3"/>
      <c r="AD1" s="1"/>
      <c r="AE1" s="1"/>
      <c r="AF1" s="1"/>
      <c r="AG1" s="1"/>
      <c r="AH1" s="1"/>
    </row>
    <row r="2" spans="1:37" ht="12.75" hidden="1" customHeight="1">
      <c r="A2" s="1"/>
      <c r="B2" s="1"/>
      <c r="C2" s="1"/>
      <c r="D2" s="1"/>
      <c r="E2" s="1"/>
      <c r="F2" s="1"/>
      <c r="G2" s="1"/>
      <c r="H2" s="1"/>
      <c r="I2" s="1"/>
      <c r="J2" s="1"/>
      <c r="K2" s="1"/>
      <c r="L2" s="1"/>
      <c r="M2" s="84"/>
      <c r="N2" s="84"/>
      <c r="O2" s="84"/>
      <c r="P2" s="84"/>
      <c r="Q2" s="84"/>
      <c r="R2" s="84"/>
      <c r="S2" s="84"/>
      <c r="T2" s="84"/>
      <c r="U2" s="84"/>
      <c r="V2" s="84"/>
      <c r="W2" s="84"/>
      <c r="X2" s="1"/>
      <c r="Y2" s="83"/>
      <c r="Z2" s="82"/>
      <c r="AA2" s="83"/>
      <c r="AB2" s="1"/>
      <c r="AC2" s="3"/>
      <c r="AD2" s="1"/>
      <c r="AE2" s="1"/>
      <c r="AF2" s="1"/>
      <c r="AG2" s="1"/>
      <c r="AH2" s="1"/>
    </row>
    <row r="3" spans="1:37" ht="12.75" hidden="1" customHeight="1">
      <c r="A3" s="1"/>
      <c r="B3" s="1"/>
      <c r="C3" s="1"/>
      <c r="D3" s="1"/>
      <c r="E3" s="1"/>
      <c r="F3" s="1"/>
      <c r="G3" s="1"/>
      <c r="H3" s="1"/>
      <c r="I3" s="1"/>
      <c r="J3" s="1"/>
      <c r="K3" s="1"/>
      <c r="L3" s="1"/>
      <c r="M3" s="84"/>
      <c r="N3" s="84"/>
      <c r="O3" s="84"/>
      <c r="P3" s="84"/>
      <c r="Q3" s="84"/>
      <c r="R3" s="84"/>
      <c r="S3" s="84"/>
      <c r="T3" s="84"/>
      <c r="U3" s="84"/>
      <c r="V3" s="84"/>
      <c r="W3" s="84"/>
      <c r="X3" s="1"/>
      <c r="Y3" s="83"/>
      <c r="Z3" s="82"/>
      <c r="AA3" s="83"/>
      <c r="AB3" s="1"/>
      <c r="AC3" s="3"/>
      <c r="AD3" s="1"/>
      <c r="AE3" s="1"/>
      <c r="AF3" s="1"/>
      <c r="AG3" s="1"/>
      <c r="AH3" s="1"/>
    </row>
    <row r="4" spans="1:37" ht="12.75" hidden="1" customHeight="1">
      <c r="A4" s="1"/>
      <c r="B4" s="1"/>
      <c r="C4" s="1"/>
      <c r="D4" s="1"/>
      <c r="E4" s="1"/>
      <c r="F4" s="1"/>
      <c r="G4" s="1"/>
      <c r="H4" s="1"/>
      <c r="I4" s="1"/>
      <c r="J4" s="1"/>
      <c r="K4" s="1"/>
      <c r="L4" s="1"/>
      <c r="M4" s="84"/>
      <c r="N4" s="84"/>
      <c r="O4" s="84"/>
      <c r="P4" s="84"/>
      <c r="Q4" s="84"/>
      <c r="R4" s="84"/>
      <c r="S4" s="84"/>
      <c r="T4" s="84"/>
      <c r="U4" s="84"/>
      <c r="V4" s="84"/>
      <c r="W4" s="84"/>
      <c r="X4" s="1"/>
      <c r="Y4" s="83"/>
      <c r="Z4" s="82"/>
      <c r="AA4" s="83"/>
      <c r="AB4" s="1"/>
      <c r="AC4" s="3"/>
      <c r="AD4" s="1"/>
      <c r="AE4" s="1"/>
      <c r="AF4" s="1"/>
      <c r="AG4" s="1"/>
      <c r="AH4" s="1"/>
    </row>
    <row r="5" spans="1:37" ht="12.75" hidden="1" customHeight="1">
      <c r="A5" s="1"/>
      <c r="B5" s="1"/>
      <c r="C5" s="1"/>
      <c r="D5" s="1"/>
      <c r="E5" s="1"/>
      <c r="F5" s="1"/>
      <c r="G5" s="1"/>
      <c r="H5" s="1"/>
      <c r="I5" s="1"/>
      <c r="J5" s="1"/>
      <c r="K5" s="1"/>
      <c r="L5" s="1"/>
      <c r="M5" s="84"/>
      <c r="N5" s="84"/>
      <c r="O5" s="84"/>
      <c r="P5" s="84"/>
      <c r="Q5" s="84"/>
      <c r="R5" s="84"/>
      <c r="S5" s="84"/>
      <c r="T5" s="84"/>
      <c r="U5" s="84"/>
      <c r="V5" s="84"/>
      <c r="W5" s="84"/>
      <c r="X5" s="1"/>
      <c r="Y5" s="83"/>
      <c r="Z5" s="82"/>
      <c r="AA5" s="83"/>
      <c r="AB5" s="1"/>
      <c r="AC5" s="3"/>
      <c r="AD5" s="1"/>
      <c r="AE5" s="1"/>
      <c r="AF5" s="1"/>
      <c r="AG5" s="1"/>
      <c r="AH5" s="1"/>
    </row>
    <row r="6" spans="1:37" ht="12.75" customHeight="1">
      <c r="A6" s="1"/>
      <c r="B6" s="1"/>
      <c r="C6" s="1"/>
      <c r="D6" s="1"/>
      <c r="E6" s="1"/>
      <c r="F6" s="1"/>
      <c r="G6" s="1"/>
      <c r="H6" s="1"/>
      <c r="I6" s="1"/>
      <c r="J6" s="1"/>
      <c r="K6" s="1"/>
      <c r="L6" s="1"/>
      <c r="M6" s="84"/>
      <c r="N6" s="84"/>
      <c r="O6" s="84"/>
      <c r="P6" s="84"/>
      <c r="Q6" s="84"/>
      <c r="R6" s="84"/>
      <c r="S6" s="84"/>
      <c r="T6" s="84"/>
      <c r="U6" s="84"/>
      <c r="V6" s="84"/>
      <c r="W6" s="84"/>
      <c r="X6" s="1"/>
      <c r="Y6" s="83"/>
      <c r="Z6" s="82"/>
      <c r="AA6" s="83"/>
      <c r="AB6" s="1"/>
      <c r="AC6" s="3"/>
      <c r="AD6" s="1"/>
      <c r="AE6" s="1"/>
      <c r="AF6" s="1"/>
      <c r="AG6" s="1"/>
      <c r="AH6" s="1"/>
    </row>
    <row r="7" spans="1:37" ht="12.75" customHeight="1">
      <c r="A7" s="1"/>
      <c r="B7" s="1"/>
      <c r="C7" s="1"/>
      <c r="D7" s="1"/>
      <c r="E7" s="1"/>
      <c r="F7" s="1"/>
      <c r="G7" s="1"/>
      <c r="H7" s="1"/>
      <c r="I7" s="1"/>
      <c r="J7" s="1"/>
      <c r="K7" s="1"/>
      <c r="L7" s="1"/>
      <c r="M7" s="84"/>
      <c r="N7" s="84"/>
      <c r="O7" s="84"/>
      <c r="P7" s="84"/>
      <c r="Q7" s="84"/>
      <c r="R7" s="84"/>
      <c r="S7" s="84"/>
      <c r="T7" s="84"/>
      <c r="U7" s="84"/>
      <c r="V7" s="84"/>
      <c r="W7" s="84"/>
      <c r="X7" s="1"/>
      <c r="Y7" s="83"/>
      <c r="Z7" s="82"/>
      <c r="AA7" s="81"/>
      <c r="AB7" s="1"/>
      <c r="AC7" s="3"/>
      <c r="AD7" s="1"/>
      <c r="AE7" s="1"/>
      <c r="AF7" s="1"/>
      <c r="AG7" s="1"/>
      <c r="AH7" s="1"/>
    </row>
    <row r="8" spans="1:37" ht="14.25" customHeight="1">
      <c r="A8" s="80"/>
      <c r="B8" s="80"/>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
      <c r="AE8" s="1"/>
      <c r="AF8" s="1"/>
      <c r="AG8" s="1"/>
      <c r="AH8" s="1"/>
    </row>
    <row r="9" spans="1:37" ht="12.75" customHeight="1">
      <c r="A9" s="80"/>
      <c r="B9" s="80"/>
      <c r="C9" s="150" t="s">
        <v>409</v>
      </c>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row>
    <row r="10" spans="1:37" ht="12.75" customHeight="1">
      <c r="A10" s="80"/>
      <c r="B10" s="80"/>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row>
    <row r="11" spans="1:37" ht="12.75" customHeight="1">
      <c r="A11" s="80"/>
      <c r="B11" s="80"/>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
      <c r="AE11" s="1"/>
      <c r="AF11" s="1"/>
      <c r="AG11" s="1"/>
      <c r="AH11" s="1"/>
    </row>
    <row r="12" spans="1:37" ht="17.25" customHeight="1" thickBot="1">
      <c r="A12" s="14"/>
      <c r="B12" s="14"/>
      <c r="C12" s="14"/>
      <c r="D12" s="14"/>
      <c r="E12" s="14"/>
      <c r="F12" s="14"/>
      <c r="G12" s="14"/>
      <c r="H12" s="14"/>
      <c r="I12" s="14"/>
      <c r="J12" s="14"/>
      <c r="K12" s="14"/>
      <c r="L12" s="14"/>
      <c r="M12" s="14"/>
      <c r="N12" s="14"/>
      <c r="O12" s="14"/>
      <c r="P12" s="14"/>
      <c r="Q12" s="14"/>
      <c r="R12" s="14"/>
      <c r="S12" s="14"/>
      <c r="T12" s="14"/>
      <c r="U12" s="14"/>
      <c r="V12" s="79" t="s">
        <v>400</v>
      </c>
      <c r="W12" s="14"/>
      <c r="X12" s="14"/>
      <c r="Y12" s="78"/>
      <c r="Z12" s="77" t="s">
        <v>399</v>
      </c>
      <c r="AA12" s="76"/>
      <c r="AB12" s="1"/>
      <c r="AC12" s="75"/>
      <c r="AD12" s="74" t="s">
        <v>398</v>
      </c>
      <c r="AE12" s="1"/>
      <c r="AF12" s="1"/>
      <c r="AG12" s="1"/>
      <c r="AH12" s="87"/>
    </row>
    <row r="13" spans="1:37" ht="18" customHeight="1" thickBot="1">
      <c r="A13" s="14"/>
      <c r="B13" s="60"/>
      <c r="C13" s="156" t="s">
        <v>397</v>
      </c>
      <c r="D13" s="156"/>
      <c r="E13" s="156"/>
      <c r="F13" s="156"/>
      <c r="G13" s="156"/>
      <c r="H13" s="156"/>
      <c r="I13" s="156"/>
      <c r="J13" s="156"/>
      <c r="K13" s="156"/>
      <c r="L13" s="156"/>
      <c r="M13" s="156"/>
      <c r="N13" s="73" t="s">
        <v>396</v>
      </c>
      <c r="O13" s="73"/>
      <c r="P13" s="73"/>
      <c r="Q13" s="154" t="s">
        <v>395</v>
      </c>
      <c r="R13" s="155" t="s">
        <v>394</v>
      </c>
      <c r="S13" s="72"/>
      <c r="T13" s="71"/>
      <c r="U13" s="70"/>
      <c r="V13" s="70"/>
      <c r="W13" s="70"/>
      <c r="X13" s="69"/>
      <c r="Y13" s="68"/>
      <c r="Z13" s="152" t="s">
        <v>393</v>
      </c>
      <c r="AA13" s="146" t="s">
        <v>403</v>
      </c>
      <c r="AB13" s="147"/>
      <c r="AC13" s="147"/>
      <c r="AD13" s="67"/>
      <c r="AE13" s="1" t="s">
        <v>392</v>
      </c>
      <c r="AF13" s="1"/>
      <c r="AG13" s="1"/>
      <c r="AH13" s="88"/>
      <c r="AI13" s="68"/>
      <c r="AJ13" s="108" t="s">
        <v>408</v>
      </c>
      <c r="AK13" s="109"/>
    </row>
    <row r="14" spans="1:37" ht="57" customHeight="1" thickBot="1">
      <c r="A14" s="14"/>
      <c r="B14" s="66"/>
      <c r="C14" s="156"/>
      <c r="D14" s="156"/>
      <c r="E14" s="156"/>
      <c r="F14" s="156"/>
      <c r="G14" s="156"/>
      <c r="H14" s="156"/>
      <c r="I14" s="156"/>
      <c r="J14" s="156"/>
      <c r="K14" s="156"/>
      <c r="L14" s="156"/>
      <c r="M14" s="156"/>
      <c r="N14" s="65" t="s">
        <v>391</v>
      </c>
      <c r="O14" s="64" t="s">
        <v>390</v>
      </c>
      <c r="P14" s="64" t="s">
        <v>389</v>
      </c>
      <c r="Q14" s="154"/>
      <c r="R14" s="155"/>
      <c r="S14" s="63" t="s">
        <v>388</v>
      </c>
      <c r="T14" s="62" t="s">
        <v>387</v>
      </c>
      <c r="U14" s="62" t="s">
        <v>386</v>
      </c>
      <c r="V14" s="62" t="s">
        <v>385</v>
      </c>
      <c r="W14" s="62" t="s">
        <v>384</v>
      </c>
      <c r="X14" s="62" t="s">
        <v>383</v>
      </c>
      <c r="Y14" s="61" t="s">
        <v>382</v>
      </c>
      <c r="Z14" s="152"/>
      <c r="AA14" s="148"/>
      <c r="AB14" s="149"/>
      <c r="AC14" s="149"/>
      <c r="AD14" s="85" t="s">
        <v>402</v>
      </c>
      <c r="AE14" s="1">
        <v>2023</v>
      </c>
      <c r="AF14" s="1"/>
      <c r="AG14" s="1"/>
      <c r="AH14" s="89" t="s">
        <v>404</v>
      </c>
      <c r="AI14" s="95" t="s">
        <v>407</v>
      </c>
      <c r="AJ14" s="96" t="s">
        <v>405</v>
      </c>
      <c r="AK14" s="97" t="s">
        <v>406</v>
      </c>
    </row>
    <row r="15" spans="1:37" ht="12.75" customHeight="1" thickBot="1">
      <c r="A15" s="14"/>
      <c r="B15" s="60"/>
      <c r="C15" s="153">
        <v>1</v>
      </c>
      <c r="D15" s="153"/>
      <c r="E15" s="153"/>
      <c r="F15" s="153"/>
      <c r="G15" s="153"/>
      <c r="H15" s="153"/>
      <c r="I15" s="153"/>
      <c r="J15" s="153"/>
      <c r="K15" s="153"/>
      <c r="L15" s="153"/>
      <c r="M15" s="153"/>
      <c r="N15" s="54">
        <v>2</v>
      </c>
      <c r="O15" s="59">
        <v>3</v>
      </c>
      <c r="P15" s="56">
        <v>4</v>
      </c>
      <c r="Q15" s="58">
        <v>2</v>
      </c>
      <c r="R15" s="57">
        <v>3</v>
      </c>
      <c r="S15" s="54">
        <v>7</v>
      </c>
      <c r="T15" s="56">
        <v>8</v>
      </c>
      <c r="U15" s="56">
        <v>9</v>
      </c>
      <c r="V15" s="56">
        <v>10</v>
      </c>
      <c r="W15" s="56">
        <v>11</v>
      </c>
      <c r="X15" s="56">
        <v>7</v>
      </c>
      <c r="Y15" s="55"/>
      <c r="Z15" s="54">
        <v>7</v>
      </c>
      <c r="AA15" s="53">
        <v>4</v>
      </c>
      <c r="AB15" s="52">
        <v>5</v>
      </c>
      <c r="AC15" s="51">
        <v>6</v>
      </c>
      <c r="AD15" s="50">
        <v>5</v>
      </c>
      <c r="AE15" s="1">
        <v>2024</v>
      </c>
      <c r="AF15" s="1"/>
      <c r="AG15" s="1"/>
      <c r="AH15" s="90">
        <v>6</v>
      </c>
      <c r="AI15" s="90">
        <v>7</v>
      </c>
      <c r="AJ15" s="90">
        <v>8</v>
      </c>
      <c r="AK15" s="90">
        <v>9</v>
      </c>
    </row>
    <row r="16" spans="1:37" ht="34.5" customHeight="1">
      <c r="A16" s="31"/>
      <c r="B16" s="139" t="s">
        <v>381</v>
      </c>
      <c r="C16" s="139"/>
      <c r="D16" s="139"/>
      <c r="E16" s="139"/>
      <c r="F16" s="139"/>
      <c r="G16" s="139"/>
      <c r="H16" s="139"/>
      <c r="I16" s="139"/>
      <c r="J16" s="139"/>
      <c r="K16" s="139"/>
      <c r="L16" s="139"/>
      <c r="M16" s="139"/>
      <c r="N16" s="139"/>
      <c r="O16" s="139"/>
      <c r="P16" s="140"/>
      <c r="Q16" s="49" t="s">
        <v>380</v>
      </c>
      <c r="R16" s="48" t="s">
        <v>30</v>
      </c>
      <c r="S16" s="141"/>
      <c r="T16" s="141"/>
      <c r="U16" s="141"/>
      <c r="V16" s="141"/>
      <c r="W16" s="141"/>
      <c r="X16" s="47">
        <v>0</v>
      </c>
      <c r="Y16" s="46">
        <v>0</v>
      </c>
      <c r="Z16" s="45"/>
      <c r="AA16" s="44">
        <v>4445.0110000000004</v>
      </c>
      <c r="AB16" s="142"/>
      <c r="AC16" s="143"/>
      <c r="AD16" s="44">
        <v>0</v>
      </c>
      <c r="AE16" s="144"/>
      <c r="AF16" s="144"/>
      <c r="AG16" s="145"/>
      <c r="AH16" s="91">
        <f>AD16/AA16*100%</f>
        <v>0</v>
      </c>
      <c r="AI16" s="44">
        <v>0</v>
      </c>
      <c r="AJ16" s="44">
        <f>AI16-AD16</f>
        <v>0</v>
      </c>
      <c r="AK16" s="91" t="e">
        <f>AI16/AD16*100%</f>
        <v>#DIV/0!</v>
      </c>
    </row>
    <row r="17" spans="1:37" ht="23.25" customHeight="1">
      <c r="A17" s="31"/>
      <c r="B17" s="110" t="s">
        <v>379</v>
      </c>
      <c r="C17" s="110"/>
      <c r="D17" s="110"/>
      <c r="E17" s="110"/>
      <c r="F17" s="110"/>
      <c r="G17" s="110"/>
      <c r="H17" s="110"/>
      <c r="I17" s="110"/>
      <c r="J17" s="110"/>
      <c r="K17" s="110"/>
      <c r="L17" s="110"/>
      <c r="M17" s="110"/>
      <c r="N17" s="110"/>
      <c r="O17" s="110"/>
      <c r="P17" s="111"/>
      <c r="Q17" s="40" t="s">
        <v>378</v>
      </c>
      <c r="R17" s="39" t="s">
        <v>30</v>
      </c>
      <c r="S17" s="119"/>
      <c r="T17" s="119"/>
      <c r="U17" s="119"/>
      <c r="V17" s="119"/>
      <c r="W17" s="119"/>
      <c r="X17" s="37">
        <v>0</v>
      </c>
      <c r="Y17" s="36">
        <v>0</v>
      </c>
      <c r="Z17" s="35"/>
      <c r="AA17" s="33">
        <v>4445.0110000000004</v>
      </c>
      <c r="AB17" s="120"/>
      <c r="AC17" s="121"/>
      <c r="AD17" s="33">
        <v>0</v>
      </c>
      <c r="AE17" s="122"/>
      <c r="AF17" s="122"/>
      <c r="AG17" s="123"/>
      <c r="AH17" s="92">
        <f t="shared" ref="AH17:AH83" si="0">AD17/AA17*100%</f>
        <v>0</v>
      </c>
      <c r="AI17" s="33">
        <v>0</v>
      </c>
      <c r="AJ17" s="33">
        <f t="shared" ref="AJ17:AJ83" si="1">AI17-AD17</f>
        <v>0</v>
      </c>
      <c r="AK17" s="92" t="e">
        <f t="shared" ref="AK17:AK83" si="2">AI17/AD17*100%</f>
        <v>#DIV/0!</v>
      </c>
    </row>
    <row r="18" spans="1:37" ht="79.5" customHeight="1">
      <c r="A18" s="31"/>
      <c r="B18" s="110" t="s">
        <v>377</v>
      </c>
      <c r="C18" s="110"/>
      <c r="D18" s="110"/>
      <c r="E18" s="110"/>
      <c r="F18" s="110"/>
      <c r="G18" s="110"/>
      <c r="H18" s="110"/>
      <c r="I18" s="110"/>
      <c r="J18" s="110"/>
      <c r="K18" s="110"/>
      <c r="L18" s="110"/>
      <c r="M18" s="110"/>
      <c r="N18" s="110"/>
      <c r="O18" s="110"/>
      <c r="P18" s="111"/>
      <c r="Q18" s="40" t="s">
        <v>376</v>
      </c>
      <c r="R18" s="39">
        <v>813</v>
      </c>
      <c r="S18" s="119"/>
      <c r="T18" s="119"/>
      <c r="U18" s="119"/>
      <c r="V18" s="119"/>
      <c r="W18" s="119"/>
      <c r="X18" s="37">
        <v>0</v>
      </c>
      <c r="Y18" s="36">
        <v>0</v>
      </c>
      <c r="Z18" s="35"/>
      <c r="AA18" s="33">
        <v>4195.0110000000004</v>
      </c>
      <c r="AB18" s="120"/>
      <c r="AC18" s="121"/>
      <c r="AD18" s="33">
        <v>0</v>
      </c>
      <c r="AE18" s="122"/>
      <c r="AF18" s="122"/>
      <c r="AG18" s="123"/>
      <c r="AH18" s="92">
        <f t="shared" si="0"/>
        <v>0</v>
      </c>
      <c r="AI18" s="33">
        <v>0</v>
      </c>
      <c r="AJ18" s="33">
        <f t="shared" si="1"/>
        <v>0</v>
      </c>
      <c r="AK18" s="92" t="e">
        <f t="shared" si="2"/>
        <v>#DIV/0!</v>
      </c>
    </row>
    <row r="19" spans="1:37" ht="57" customHeight="1">
      <c r="A19" s="31"/>
      <c r="B19" s="110" t="s">
        <v>375</v>
      </c>
      <c r="C19" s="110"/>
      <c r="D19" s="110"/>
      <c r="E19" s="110"/>
      <c r="F19" s="110"/>
      <c r="G19" s="110"/>
      <c r="H19" s="110"/>
      <c r="I19" s="110"/>
      <c r="J19" s="110"/>
      <c r="K19" s="110"/>
      <c r="L19" s="110"/>
      <c r="M19" s="110"/>
      <c r="N19" s="110"/>
      <c r="O19" s="110"/>
      <c r="P19" s="111"/>
      <c r="Q19" s="40" t="s">
        <v>374</v>
      </c>
      <c r="R19" s="39">
        <v>813</v>
      </c>
      <c r="S19" s="119"/>
      <c r="T19" s="119"/>
      <c r="U19" s="119"/>
      <c r="V19" s="119"/>
      <c r="W19" s="119"/>
      <c r="X19" s="37">
        <v>0</v>
      </c>
      <c r="Y19" s="36">
        <v>0</v>
      </c>
      <c r="Z19" s="35"/>
      <c r="AA19" s="33">
        <v>250</v>
      </c>
      <c r="AB19" s="120"/>
      <c r="AC19" s="121"/>
      <c r="AD19" s="33">
        <v>0</v>
      </c>
      <c r="AE19" s="122"/>
      <c r="AF19" s="122"/>
      <c r="AG19" s="123"/>
      <c r="AH19" s="92">
        <f t="shared" si="0"/>
        <v>0</v>
      </c>
      <c r="AI19" s="33">
        <v>0</v>
      </c>
      <c r="AJ19" s="33">
        <f t="shared" si="1"/>
        <v>0</v>
      </c>
      <c r="AK19" s="92" t="e">
        <f t="shared" si="2"/>
        <v>#DIV/0!</v>
      </c>
    </row>
    <row r="20" spans="1:37" ht="23.25" customHeight="1">
      <c r="A20" s="31"/>
      <c r="B20" s="124" t="s">
        <v>373</v>
      </c>
      <c r="C20" s="124"/>
      <c r="D20" s="124"/>
      <c r="E20" s="124"/>
      <c r="F20" s="124"/>
      <c r="G20" s="124"/>
      <c r="H20" s="124"/>
      <c r="I20" s="124"/>
      <c r="J20" s="124"/>
      <c r="K20" s="124"/>
      <c r="L20" s="124"/>
      <c r="M20" s="124"/>
      <c r="N20" s="124"/>
      <c r="O20" s="124"/>
      <c r="P20" s="125"/>
      <c r="Q20" s="43" t="s">
        <v>372</v>
      </c>
      <c r="R20" s="42" t="s">
        <v>30</v>
      </c>
      <c r="S20" s="126"/>
      <c r="T20" s="126"/>
      <c r="U20" s="126"/>
      <c r="V20" s="126"/>
      <c r="W20" s="126"/>
      <c r="X20" s="37">
        <v>0</v>
      </c>
      <c r="Y20" s="36">
        <v>253.1</v>
      </c>
      <c r="Z20" s="35"/>
      <c r="AA20" s="41">
        <v>2793.3</v>
      </c>
      <c r="AB20" s="132"/>
      <c r="AC20" s="133"/>
      <c r="AD20" s="41">
        <v>253.1</v>
      </c>
      <c r="AE20" s="134"/>
      <c r="AF20" s="134"/>
      <c r="AG20" s="135"/>
      <c r="AH20" s="91">
        <f t="shared" si="0"/>
        <v>9.0609673146457584E-2</v>
      </c>
      <c r="AI20" s="41">
        <v>270</v>
      </c>
      <c r="AJ20" s="41">
        <f t="shared" si="1"/>
        <v>16.900000000000006</v>
      </c>
      <c r="AK20" s="91">
        <f t="shared" si="2"/>
        <v>1.066772026866851</v>
      </c>
    </row>
    <row r="21" spans="1:37" ht="15.75" customHeight="1">
      <c r="A21" s="31"/>
      <c r="B21" s="110" t="s">
        <v>371</v>
      </c>
      <c r="C21" s="110"/>
      <c r="D21" s="110"/>
      <c r="E21" s="110"/>
      <c r="F21" s="110"/>
      <c r="G21" s="110"/>
      <c r="H21" s="110"/>
      <c r="I21" s="110"/>
      <c r="J21" s="110"/>
      <c r="K21" s="110"/>
      <c r="L21" s="110"/>
      <c r="M21" s="110"/>
      <c r="N21" s="110"/>
      <c r="O21" s="110"/>
      <c r="P21" s="111"/>
      <c r="Q21" s="40" t="s">
        <v>370</v>
      </c>
      <c r="R21" s="39" t="s">
        <v>30</v>
      </c>
      <c r="S21" s="119"/>
      <c r="T21" s="119"/>
      <c r="U21" s="119"/>
      <c r="V21" s="119"/>
      <c r="W21" s="119"/>
      <c r="X21" s="37">
        <v>0</v>
      </c>
      <c r="Y21" s="36">
        <v>253.1</v>
      </c>
      <c r="Z21" s="35"/>
      <c r="AA21" s="33">
        <v>1012.4</v>
      </c>
      <c r="AB21" s="120"/>
      <c r="AC21" s="121"/>
      <c r="AD21" s="33">
        <v>253.1</v>
      </c>
      <c r="AE21" s="122"/>
      <c r="AF21" s="122"/>
      <c r="AG21" s="123"/>
      <c r="AH21" s="92">
        <f t="shared" si="0"/>
        <v>0.25</v>
      </c>
      <c r="AI21" s="33">
        <v>270</v>
      </c>
      <c r="AJ21" s="33">
        <f t="shared" si="1"/>
        <v>16.900000000000006</v>
      </c>
      <c r="AK21" s="92">
        <f t="shared" si="2"/>
        <v>1.066772026866851</v>
      </c>
    </row>
    <row r="22" spans="1:37" ht="23.25" customHeight="1">
      <c r="A22" s="31"/>
      <c r="B22" s="110" t="s">
        <v>369</v>
      </c>
      <c r="C22" s="110"/>
      <c r="D22" s="110"/>
      <c r="E22" s="110"/>
      <c r="F22" s="110"/>
      <c r="G22" s="110"/>
      <c r="H22" s="110"/>
      <c r="I22" s="110"/>
      <c r="J22" s="110"/>
      <c r="K22" s="110"/>
      <c r="L22" s="110"/>
      <c r="M22" s="110"/>
      <c r="N22" s="110"/>
      <c r="O22" s="110"/>
      <c r="P22" s="111"/>
      <c r="Q22" s="40" t="s">
        <v>368</v>
      </c>
      <c r="R22" s="39" t="s">
        <v>30</v>
      </c>
      <c r="S22" s="119"/>
      <c r="T22" s="119"/>
      <c r="U22" s="119"/>
      <c r="V22" s="119"/>
      <c r="W22" s="119"/>
      <c r="X22" s="37">
        <v>0</v>
      </c>
      <c r="Y22" s="36">
        <v>253.1</v>
      </c>
      <c r="Z22" s="35"/>
      <c r="AA22" s="33">
        <v>1012.4</v>
      </c>
      <c r="AB22" s="120"/>
      <c r="AC22" s="121"/>
      <c r="AD22" s="33">
        <v>253.1</v>
      </c>
      <c r="AE22" s="122"/>
      <c r="AF22" s="122"/>
      <c r="AG22" s="123"/>
      <c r="AH22" s="92">
        <f t="shared" si="0"/>
        <v>0.25</v>
      </c>
      <c r="AI22" s="33">
        <v>270</v>
      </c>
      <c r="AJ22" s="33">
        <f t="shared" si="1"/>
        <v>16.900000000000006</v>
      </c>
      <c r="AK22" s="92">
        <f t="shared" si="2"/>
        <v>1.066772026866851</v>
      </c>
    </row>
    <row r="23" spans="1:37" ht="45.75" customHeight="1">
      <c r="A23" s="31"/>
      <c r="B23" s="110" t="s">
        <v>367</v>
      </c>
      <c r="C23" s="110"/>
      <c r="D23" s="110"/>
      <c r="E23" s="110"/>
      <c r="F23" s="110"/>
      <c r="G23" s="110"/>
      <c r="H23" s="110"/>
      <c r="I23" s="110"/>
      <c r="J23" s="110"/>
      <c r="K23" s="110"/>
      <c r="L23" s="110"/>
      <c r="M23" s="110"/>
      <c r="N23" s="110"/>
      <c r="O23" s="110"/>
      <c r="P23" s="111"/>
      <c r="Q23" s="40" t="s">
        <v>366</v>
      </c>
      <c r="R23" s="39">
        <v>611</v>
      </c>
      <c r="S23" s="119"/>
      <c r="T23" s="119"/>
      <c r="U23" s="119"/>
      <c r="V23" s="119"/>
      <c r="W23" s="119"/>
      <c r="X23" s="37">
        <v>0</v>
      </c>
      <c r="Y23" s="36">
        <v>133.1</v>
      </c>
      <c r="Z23" s="35"/>
      <c r="AA23" s="33">
        <v>532.4</v>
      </c>
      <c r="AB23" s="120"/>
      <c r="AC23" s="121"/>
      <c r="AD23" s="33">
        <v>133.1</v>
      </c>
      <c r="AE23" s="122"/>
      <c r="AF23" s="122"/>
      <c r="AG23" s="123"/>
      <c r="AH23" s="92">
        <f t="shared" si="0"/>
        <v>0.25</v>
      </c>
      <c r="AI23" s="33">
        <v>270</v>
      </c>
      <c r="AJ23" s="33">
        <f t="shared" si="1"/>
        <v>136.9</v>
      </c>
      <c r="AK23" s="92">
        <f t="shared" si="2"/>
        <v>2.0285499624342602</v>
      </c>
    </row>
    <row r="24" spans="1:37" ht="79.5" customHeight="1">
      <c r="A24" s="31"/>
      <c r="B24" s="110" t="s">
        <v>365</v>
      </c>
      <c r="C24" s="110"/>
      <c r="D24" s="110"/>
      <c r="E24" s="110"/>
      <c r="F24" s="110"/>
      <c r="G24" s="110"/>
      <c r="H24" s="110"/>
      <c r="I24" s="110"/>
      <c r="J24" s="110"/>
      <c r="K24" s="110"/>
      <c r="L24" s="110"/>
      <c r="M24" s="110"/>
      <c r="N24" s="110"/>
      <c r="O24" s="110"/>
      <c r="P24" s="111"/>
      <c r="Q24" s="40" t="s">
        <v>364</v>
      </c>
      <c r="R24" s="39">
        <v>611</v>
      </c>
      <c r="S24" s="119"/>
      <c r="T24" s="119"/>
      <c r="U24" s="119"/>
      <c r="V24" s="119"/>
      <c r="W24" s="119"/>
      <c r="X24" s="37">
        <v>0</v>
      </c>
      <c r="Y24" s="36">
        <v>120</v>
      </c>
      <c r="Z24" s="35"/>
      <c r="AA24" s="33">
        <v>480</v>
      </c>
      <c r="AB24" s="120"/>
      <c r="AC24" s="121"/>
      <c r="AD24" s="33">
        <v>120</v>
      </c>
      <c r="AE24" s="122"/>
      <c r="AF24" s="122"/>
      <c r="AG24" s="123"/>
      <c r="AH24" s="92">
        <f t="shared" si="0"/>
        <v>0.25</v>
      </c>
      <c r="AI24" s="33">
        <v>0</v>
      </c>
      <c r="AJ24" s="33">
        <f t="shared" si="1"/>
        <v>-120</v>
      </c>
      <c r="AK24" s="92">
        <f t="shared" si="2"/>
        <v>0</v>
      </c>
    </row>
    <row r="25" spans="1:37" ht="34.5" customHeight="1">
      <c r="A25" s="31"/>
      <c r="B25" s="110" t="s">
        <v>363</v>
      </c>
      <c r="C25" s="110"/>
      <c r="D25" s="110"/>
      <c r="E25" s="110"/>
      <c r="F25" s="110"/>
      <c r="G25" s="110"/>
      <c r="H25" s="110"/>
      <c r="I25" s="110"/>
      <c r="J25" s="110"/>
      <c r="K25" s="110"/>
      <c r="L25" s="110"/>
      <c r="M25" s="110"/>
      <c r="N25" s="110"/>
      <c r="O25" s="110"/>
      <c r="P25" s="111"/>
      <c r="Q25" s="40" t="s">
        <v>362</v>
      </c>
      <c r="R25" s="39" t="s">
        <v>30</v>
      </c>
      <c r="S25" s="119"/>
      <c r="T25" s="119"/>
      <c r="U25" s="119"/>
      <c r="V25" s="119"/>
      <c r="W25" s="119"/>
      <c r="X25" s="37">
        <v>0</v>
      </c>
      <c r="Y25" s="36">
        <v>0</v>
      </c>
      <c r="Z25" s="35"/>
      <c r="AA25" s="33">
        <v>1780.9</v>
      </c>
      <c r="AB25" s="120"/>
      <c r="AC25" s="121"/>
      <c r="AD25" s="33">
        <v>0</v>
      </c>
      <c r="AE25" s="122"/>
      <c r="AF25" s="122"/>
      <c r="AG25" s="123"/>
      <c r="AH25" s="92">
        <f t="shared" si="0"/>
        <v>0</v>
      </c>
      <c r="AI25" s="33">
        <v>0</v>
      </c>
      <c r="AJ25" s="33">
        <f t="shared" si="1"/>
        <v>0</v>
      </c>
      <c r="AK25" s="92" t="e">
        <f t="shared" si="2"/>
        <v>#DIV/0!</v>
      </c>
    </row>
    <row r="26" spans="1:37" ht="34.5" customHeight="1">
      <c r="A26" s="31"/>
      <c r="B26" s="110" t="s">
        <v>361</v>
      </c>
      <c r="C26" s="110"/>
      <c r="D26" s="110"/>
      <c r="E26" s="110"/>
      <c r="F26" s="110"/>
      <c r="G26" s="110"/>
      <c r="H26" s="110"/>
      <c r="I26" s="110"/>
      <c r="J26" s="110"/>
      <c r="K26" s="110"/>
      <c r="L26" s="110"/>
      <c r="M26" s="110"/>
      <c r="N26" s="110"/>
      <c r="O26" s="110"/>
      <c r="P26" s="111"/>
      <c r="Q26" s="40" t="s">
        <v>360</v>
      </c>
      <c r="R26" s="39" t="s">
        <v>30</v>
      </c>
      <c r="S26" s="119"/>
      <c r="T26" s="119"/>
      <c r="U26" s="119"/>
      <c r="V26" s="119"/>
      <c r="W26" s="119"/>
      <c r="X26" s="37">
        <v>0</v>
      </c>
      <c r="Y26" s="36">
        <v>0</v>
      </c>
      <c r="Z26" s="35"/>
      <c r="AA26" s="33">
        <v>1780.9</v>
      </c>
      <c r="AB26" s="120"/>
      <c r="AC26" s="121"/>
      <c r="AD26" s="33">
        <v>0</v>
      </c>
      <c r="AE26" s="122"/>
      <c r="AF26" s="122"/>
      <c r="AG26" s="123"/>
      <c r="AH26" s="92">
        <f t="shared" si="0"/>
        <v>0</v>
      </c>
      <c r="AI26" s="33">
        <v>0</v>
      </c>
      <c r="AJ26" s="33">
        <f t="shared" si="1"/>
        <v>0</v>
      </c>
      <c r="AK26" s="92" t="e">
        <f t="shared" si="2"/>
        <v>#DIV/0!</v>
      </c>
    </row>
    <row r="27" spans="1:37" ht="45.75" customHeight="1">
      <c r="A27" s="31"/>
      <c r="B27" s="110" t="s">
        <v>359</v>
      </c>
      <c r="C27" s="110"/>
      <c r="D27" s="110"/>
      <c r="E27" s="110"/>
      <c r="F27" s="110"/>
      <c r="G27" s="110"/>
      <c r="H27" s="110"/>
      <c r="I27" s="110"/>
      <c r="J27" s="110"/>
      <c r="K27" s="110"/>
      <c r="L27" s="110"/>
      <c r="M27" s="110"/>
      <c r="N27" s="110"/>
      <c r="O27" s="110"/>
      <c r="P27" s="111"/>
      <c r="Q27" s="40" t="s">
        <v>358</v>
      </c>
      <c r="R27" s="39">
        <v>244</v>
      </c>
      <c r="S27" s="119"/>
      <c r="T27" s="119"/>
      <c r="U27" s="119"/>
      <c r="V27" s="119"/>
      <c r="W27" s="119"/>
      <c r="X27" s="37">
        <v>0</v>
      </c>
      <c r="Y27" s="36">
        <v>0</v>
      </c>
      <c r="Z27" s="35"/>
      <c r="AA27" s="33">
        <v>1780.9</v>
      </c>
      <c r="AB27" s="120"/>
      <c r="AC27" s="121"/>
      <c r="AD27" s="33">
        <v>0</v>
      </c>
      <c r="AE27" s="122"/>
      <c r="AF27" s="122"/>
      <c r="AG27" s="123"/>
      <c r="AH27" s="92">
        <f t="shared" si="0"/>
        <v>0</v>
      </c>
      <c r="AI27" s="33">
        <v>0</v>
      </c>
      <c r="AJ27" s="33">
        <f t="shared" si="1"/>
        <v>0</v>
      </c>
      <c r="AK27" s="92" t="e">
        <f t="shared" si="2"/>
        <v>#DIV/0!</v>
      </c>
    </row>
    <row r="28" spans="1:37" ht="23.25" customHeight="1">
      <c r="A28" s="31"/>
      <c r="B28" s="124" t="s">
        <v>357</v>
      </c>
      <c r="C28" s="124"/>
      <c r="D28" s="124"/>
      <c r="E28" s="124"/>
      <c r="F28" s="124"/>
      <c r="G28" s="124"/>
      <c r="H28" s="124"/>
      <c r="I28" s="124"/>
      <c r="J28" s="124"/>
      <c r="K28" s="124"/>
      <c r="L28" s="124"/>
      <c r="M28" s="124"/>
      <c r="N28" s="124"/>
      <c r="O28" s="124"/>
      <c r="P28" s="125"/>
      <c r="Q28" s="43" t="s">
        <v>356</v>
      </c>
      <c r="R28" s="42" t="s">
        <v>30</v>
      </c>
      <c r="S28" s="126"/>
      <c r="T28" s="126"/>
      <c r="U28" s="126"/>
      <c r="V28" s="126"/>
      <c r="W28" s="126"/>
      <c r="X28" s="37">
        <v>0</v>
      </c>
      <c r="Y28" s="36">
        <v>116197.1</v>
      </c>
      <c r="Z28" s="35"/>
      <c r="AA28" s="41">
        <v>498095.82</v>
      </c>
      <c r="AB28" s="132"/>
      <c r="AC28" s="133"/>
      <c r="AD28" s="41">
        <v>116197.107</v>
      </c>
      <c r="AE28" s="134"/>
      <c r="AF28" s="134"/>
      <c r="AG28" s="135"/>
      <c r="AH28" s="91">
        <f t="shared" si="0"/>
        <v>0.23328263826827536</v>
      </c>
      <c r="AI28" s="41">
        <f>AI29+AI79+AI85+AI92</f>
        <v>107590.79999999999</v>
      </c>
      <c r="AJ28" s="41">
        <f t="shared" si="1"/>
        <v>-8606.3070000000153</v>
      </c>
      <c r="AK28" s="91">
        <f t="shared" si="2"/>
        <v>0.925933551856846</v>
      </c>
    </row>
    <row r="29" spans="1:37" s="107" customFormat="1" ht="15.75" customHeight="1">
      <c r="A29" s="98"/>
      <c r="B29" s="136" t="s">
        <v>355</v>
      </c>
      <c r="C29" s="136"/>
      <c r="D29" s="136"/>
      <c r="E29" s="136"/>
      <c r="F29" s="136"/>
      <c r="G29" s="136"/>
      <c r="H29" s="136"/>
      <c r="I29" s="136"/>
      <c r="J29" s="136"/>
      <c r="K29" s="136"/>
      <c r="L29" s="136"/>
      <c r="M29" s="136"/>
      <c r="N29" s="136"/>
      <c r="O29" s="136"/>
      <c r="P29" s="137"/>
      <c r="Q29" s="99" t="s">
        <v>354</v>
      </c>
      <c r="R29" s="100" t="s">
        <v>30</v>
      </c>
      <c r="S29" s="129"/>
      <c r="T29" s="129"/>
      <c r="U29" s="129"/>
      <c r="V29" s="129"/>
      <c r="W29" s="129"/>
      <c r="X29" s="101">
        <v>0</v>
      </c>
      <c r="Y29" s="102">
        <v>102452.4</v>
      </c>
      <c r="Z29" s="103"/>
      <c r="AA29" s="104">
        <v>429536.08600000001</v>
      </c>
      <c r="AB29" s="130"/>
      <c r="AC29" s="131"/>
      <c r="AD29" s="104">
        <v>102452.416</v>
      </c>
      <c r="AE29" s="127"/>
      <c r="AF29" s="127"/>
      <c r="AG29" s="128"/>
      <c r="AH29" s="106">
        <f t="shared" si="0"/>
        <v>0.23851876324076762</v>
      </c>
      <c r="AI29" s="104">
        <f>AI30+AI50</f>
        <v>98250.299999999988</v>
      </c>
      <c r="AJ29" s="104">
        <f t="shared" si="1"/>
        <v>-4202.1160000000091</v>
      </c>
      <c r="AK29" s="106">
        <f t="shared" si="2"/>
        <v>0.95898470564129978</v>
      </c>
    </row>
    <row r="30" spans="1:37" ht="23.25" customHeight="1">
      <c r="A30" s="31"/>
      <c r="B30" s="110" t="s">
        <v>353</v>
      </c>
      <c r="C30" s="110"/>
      <c r="D30" s="110"/>
      <c r="E30" s="110"/>
      <c r="F30" s="110"/>
      <c r="G30" s="110"/>
      <c r="H30" s="110"/>
      <c r="I30" s="110"/>
      <c r="J30" s="110"/>
      <c r="K30" s="110"/>
      <c r="L30" s="110"/>
      <c r="M30" s="110"/>
      <c r="N30" s="110"/>
      <c r="O30" s="110"/>
      <c r="P30" s="111"/>
      <c r="Q30" s="40" t="s">
        <v>352</v>
      </c>
      <c r="R30" s="39" t="s">
        <v>30</v>
      </c>
      <c r="S30" s="119"/>
      <c r="T30" s="119"/>
      <c r="U30" s="119"/>
      <c r="V30" s="119"/>
      <c r="W30" s="119"/>
      <c r="X30" s="37">
        <v>0</v>
      </c>
      <c r="Y30" s="36">
        <v>31853.8</v>
      </c>
      <c r="Z30" s="35"/>
      <c r="AA30" s="33">
        <v>142495.29300000001</v>
      </c>
      <c r="AB30" s="120"/>
      <c r="AC30" s="121"/>
      <c r="AD30" s="33">
        <v>31853.827000000001</v>
      </c>
      <c r="AE30" s="122"/>
      <c r="AF30" s="122"/>
      <c r="AG30" s="123"/>
      <c r="AH30" s="92">
        <f t="shared" si="0"/>
        <v>0.22354301204882607</v>
      </c>
      <c r="AI30" s="33">
        <f>SUM(AI31:AI49)</f>
        <v>32016.999999999996</v>
      </c>
      <c r="AJ30" s="33">
        <f t="shared" si="1"/>
        <v>163.17299999999523</v>
      </c>
      <c r="AK30" s="92">
        <f t="shared" si="2"/>
        <v>1.0051225556037582</v>
      </c>
    </row>
    <row r="31" spans="1:37" ht="57" customHeight="1">
      <c r="A31" s="31"/>
      <c r="B31" s="110" t="s">
        <v>351</v>
      </c>
      <c r="C31" s="110"/>
      <c r="D31" s="110"/>
      <c r="E31" s="110"/>
      <c r="F31" s="110"/>
      <c r="G31" s="110"/>
      <c r="H31" s="110"/>
      <c r="I31" s="110"/>
      <c r="J31" s="110"/>
      <c r="K31" s="110"/>
      <c r="L31" s="110"/>
      <c r="M31" s="110"/>
      <c r="N31" s="110"/>
      <c r="O31" s="110"/>
      <c r="P31" s="111"/>
      <c r="Q31" s="40" t="s">
        <v>345</v>
      </c>
      <c r="R31" s="39">
        <v>111</v>
      </c>
      <c r="S31" s="119"/>
      <c r="T31" s="119"/>
      <c r="U31" s="119"/>
      <c r="V31" s="119"/>
      <c r="W31" s="119"/>
      <c r="X31" s="37">
        <v>0</v>
      </c>
      <c r="Y31" s="36">
        <v>3281.5</v>
      </c>
      <c r="Z31" s="35"/>
      <c r="AA31" s="33">
        <v>16690.3</v>
      </c>
      <c r="AB31" s="120"/>
      <c r="AC31" s="121"/>
      <c r="AD31" s="33">
        <v>3281.4850000000001</v>
      </c>
      <c r="AE31" s="122"/>
      <c r="AF31" s="122"/>
      <c r="AG31" s="123"/>
      <c r="AH31" s="92">
        <f t="shared" si="0"/>
        <v>0.1966103065852621</v>
      </c>
      <c r="AI31" s="33">
        <v>3314.1</v>
      </c>
      <c r="AJ31" s="33">
        <f t="shared" si="1"/>
        <v>32.614999999999782</v>
      </c>
      <c r="AK31" s="92">
        <f t="shared" si="2"/>
        <v>1.0099390976950984</v>
      </c>
    </row>
    <row r="32" spans="1:37" ht="79.5" customHeight="1">
      <c r="A32" s="31"/>
      <c r="B32" s="110" t="s">
        <v>350</v>
      </c>
      <c r="C32" s="110"/>
      <c r="D32" s="110"/>
      <c r="E32" s="110"/>
      <c r="F32" s="110"/>
      <c r="G32" s="110"/>
      <c r="H32" s="110"/>
      <c r="I32" s="110"/>
      <c r="J32" s="110"/>
      <c r="K32" s="110"/>
      <c r="L32" s="110"/>
      <c r="M32" s="110"/>
      <c r="N32" s="110"/>
      <c r="O32" s="110"/>
      <c r="P32" s="111"/>
      <c r="Q32" s="40" t="s">
        <v>345</v>
      </c>
      <c r="R32" s="39">
        <v>119</v>
      </c>
      <c r="S32" s="119"/>
      <c r="T32" s="119"/>
      <c r="U32" s="119"/>
      <c r="V32" s="119"/>
      <c r="W32" s="119"/>
      <c r="X32" s="37">
        <v>0</v>
      </c>
      <c r="Y32" s="36">
        <v>915.4</v>
      </c>
      <c r="Z32" s="35"/>
      <c r="AA32" s="33">
        <v>5040.6000000000004</v>
      </c>
      <c r="AB32" s="120"/>
      <c r="AC32" s="121"/>
      <c r="AD32" s="33">
        <v>915.38800000000003</v>
      </c>
      <c r="AE32" s="122"/>
      <c r="AF32" s="122"/>
      <c r="AG32" s="123"/>
      <c r="AH32" s="92">
        <f t="shared" si="0"/>
        <v>0.1816029837717732</v>
      </c>
      <c r="AI32" s="33">
        <v>893.7</v>
      </c>
      <c r="AJ32" s="33">
        <f t="shared" si="1"/>
        <v>-21.687999999999988</v>
      </c>
      <c r="AK32" s="92">
        <f t="shared" si="2"/>
        <v>0.97630731449396324</v>
      </c>
    </row>
    <row r="33" spans="1:37" ht="57" customHeight="1">
      <c r="A33" s="31"/>
      <c r="B33" s="110" t="s">
        <v>349</v>
      </c>
      <c r="C33" s="110"/>
      <c r="D33" s="110"/>
      <c r="E33" s="110"/>
      <c r="F33" s="110"/>
      <c r="G33" s="110"/>
      <c r="H33" s="110"/>
      <c r="I33" s="110"/>
      <c r="J33" s="110"/>
      <c r="K33" s="110"/>
      <c r="L33" s="110"/>
      <c r="M33" s="110"/>
      <c r="N33" s="110"/>
      <c r="O33" s="110"/>
      <c r="P33" s="111"/>
      <c r="Q33" s="40" t="s">
        <v>345</v>
      </c>
      <c r="R33" s="39">
        <v>244</v>
      </c>
      <c r="S33" s="119"/>
      <c r="T33" s="119"/>
      <c r="U33" s="119"/>
      <c r="V33" s="119"/>
      <c r="W33" s="119"/>
      <c r="X33" s="37">
        <v>0</v>
      </c>
      <c r="Y33" s="36">
        <v>189.2</v>
      </c>
      <c r="Z33" s="35"/>
      <c r="AA33" s="33">
        <v>1000</v>
      </c>
      <c r="AB33" s="120"/>
      <c r="AC33" s="121"/>
      <c r="AD33" s="33">
        <v>189.21600000000001</v>
      </c>
      <c r="AE33" s="122"/>
      <c r="AF33" s="122"/>
      <c r="AG33" s="123"/>
      <c r="AH33" s="92">
        <f t="shared" si="0"/>
        <v>0.189216</v>
      </c>
      <c r="AI33" s="33">
        <v>161</v>
      </c>
      <c r="AJ33" s="33">
        <f t="shared" si="1"/>
        <v>-28.216000000000008</v>
      </c>
      <c r="AK33" s="92">
        <f t="shared" si="2"/>
        <v>0.85087941823101632</v>
      </c>
    </row>
    <row r="34" spans="1:37" ht="57" customHeight="1">
      <c r="A34" s="31"/>
      <c r="B34" s="110" t="s">
        <v>348</v>
      </c>
      <c r="C34" s="110"/>
      <c r="D34" s="110"/>
      <c r="E34" s="110"/>
      <c r="F34" s="110"/>
      <c r="G34" s="110"/>
      <c r="H34" s="110"/>
      <c r="I34" s="110"/>
      <c r="J34" s="110"/>
      <c r="K34" s="110"/>
      <c r="L34" s="110"/>
      <c r="M34" s="110"/>
      <c r="N34" s="110"/>
      <c r="O34" s="110"/>
      <c r="P34" s="111"/>
      <c r="Q34" s="40" t="s">
        <v>345</v>
      </c>
      <c r="R34" s="39">
        <v>247</v>
      </c>
      <c r="S34" s="119"/>
      <c r="T34" s="119"/>
      <c r="U34" s="119"/>
      <c r="V34" s="119"/>
      <c r="W34" s="119"/>
      <c r="X34" s="37">
        <v>0</v>
      </c>
      <c r="Y34" s="36">
        <v>4036.4</v>
      </c>
      <c r="Z34" s="35"/>
      <c r="AA34" s="33">
        <v>8250</v>
      </c>
      <c r="AB34" s="120"/>
      <c r="AC34" s="121"/>
      <c r="AD34" s="33">
        <v>4036.3710000000001</v>
      </c>
      <c r="AE34" s="122"/>
      <c r="AF34" s="122"/>
      <c r="AG34" s="123"/>
      <c r="AH34" s="92">
        <f t="shared" si="0"/>
        <v>0.48925709090909092</v>
      </c>
      <c r="AI34" s="33">
        <v>3719</v>
      </c>
      <c r="AJ34" s="33">
        <f t="shared" si="1"/>
        <v>-317.37100000000009</v>
      </c>
      <c r="AK34" s="92">
        <f t="shared" si="2"/>
        <v>0.92137219299217044</v>
      </c>
    </row>
    <row r="35" spans="1:37" ht="57" customHeight="1">
      <c r="A35" s="31"/>
      <c r="B35" s="110" t="s">
        <v>348</v>
      </c>
      <c r="C35" s="110"/>
      <c r="D35" s="110"/>
      <c r="E35" s="110"/>
      <c r="F35" s="110"/>
      <c r="G35" s="110"/>
      <c r="H35" s="110"/>
      <c r="I35" s="110"/>
      <c r="J35" s="110"/>
      <c r="K35" s="110"/>
      <c r="L35" s="110"/>
      <c r="M35" s="110"/>
      <c r="N35" s="110"/>
      <c r="O35" s="110"/>
      <c r="P35" s="111"/>
      <c r="Q35" s="40" t="s">
        <v>345</v>
      </c>
      <c r="R35" s="39">
        <v>321</v>
      </c>
      <c r="S35" s="38"/>
      <c r="T35" s="38"/>
      <c r="U35" s="38"/>
      <c r="V35" s="38"/>
      <c r="W35" s="38"/>
      <c r="X35" s="37"/>
      <c r="Y35" s="36"/>
      <c r="Z35" s="35"/>
      <c r="AA35" s="33"/>
      <c r="AB35" s="36"/>
      <c r="AC35" s="34"/>
      <c r="AD35" s="33"/>
      <c r="AE35" s="32"/>
      <c r="AF35" s="32"/>
      <c r="AG35" s="86"/>
      <c r="AH35" s="92"/>
      <c r="AI35" s="33">
        <v>46.4</v>
      </c>
      <c r="AJ35" s="33">
        <f t="shared" ref="AJ35" si="3">AI35-AD35</f>
        <v>46.4</v>
      </c>
      <c r="AK35" s="92" t="e">
        <f t="shared" ref="AK35" si="4">AI35/AD35*100%</f>
        <v>#DIV/0!</v>
      </c>
    </row>
    <row r="36" spans="1:37" ht="68.25" customHeight="1">
      <c r="A36" s="31"/>
      <c r="B36" s="110" t="s">
        <v>347</v>
      </c>
      <c r="C36" s="110"/>
      <c r="D36" s="110"/>
      <c r="E36" s="110"/>
      <c r="F36" s="110"/>
      <c r="G36" s="110"/>
      <c r="H36" s="110"/>
      <c r="I36" s="110"/>
      <c r="J36" s="110"/>
      <c r="K36" s="110"/>
      <c r="L36" s="110"/>
      <c r="M36" s="110"/>
      <c r="N36" s="110"/>
      <c r="O36" s="110"/>
      <c r="P36" s="111"/>
      <c r="Q36" s="40" t="s">
        <v>345</v>
      </c>
      <c r="R36" s="39">
        <v>851</v>
      </c>
      <c r="S36" s="119"/>
      <c r="T36" s="119"/>
      <c r="U36" s="119"/>
      <c r="V36" s="119"/>
      <c r="W36" s="119"/>
      <c r="X36" s="37">
        <v>0</v>
      </c>
      <c r="Y36" s="36">
        <v>0</v>
      </c>
      <c r="Z36" s="35"/>
      <c r="AA36" s="33">
        <v>59.676000000000002</v>
      </c>
      <c r="AB36" s="120"/>
      <c r="AC36" s="121"/>
      <c r="AD36" s="33">
        <v>0</v>
      </c>
      <c r="AE36" s="122"/>
      <c r="AF36" s="122"/>
      <c r="AG36" s="123"/>
      <c r="AH36" s="92">
        <f t="shared" si="0"/>
        <v>0</v>
      </c>
      <c r="AI36" s="33">
        <v>0</v>
      </c>
      <c r="AJ36" s="33">
        <f t="shared" si="1"/>
        <v>0</v>
      </c>
      <c r="AK36" s="92" t="e">
        <f t="shared" si="2"/>
        <v>#DIV/0!</v>
      </c>
    </row>
    <row r="37" spans="1:37" ht="57" customHeight="1">
      <c r="A37" s="31"/>
      <c r="B37" s="110" t="s">
        <v>346</v>
      </c>
      <c r="C37" s="110"/>
      <c r="D37" s="110"/>
      <c r="E37" s="110"/>
      <c r="F37" s="110"/>
      <c r="G37" s="110"/>
      <c r="H37" s="110"/>
      <c r="I37" s="110"/>
      <c r="J37" s="110"/>
      <c r="K37" s="110"/>
      <c r="L37" s="110"/>
      <c r="M37" s="110"/>
      <c r="N37" s="110"/>
      <c r="O37" s="110"/>
      <c r="P37" s="111"/>
      <c r="Q37" s="40" t="s">
        <v>345</v>
      </c>
      <c r="R37" s="39">
        <v>853</v>
      </c>
      <c r="S37" s="119"/>
      <c r="T37" s="119"/>
      <c r="U37" s="119"/>
      <c r="V37" s="119"/>
      <c r="W37" s="119"/>
      <c r="X37" s="37">
        <v>0</v>
      </c>
      <c r="Y37" s="36">
        <v>1.1000000000000001</v>
      </c>
      <c r="Z37" s="35"/>
      <c r="AA37" s="33">
        <v>1.1240000000000001</v>
      </c>
      <c r="AB37" s="120"/>
      <c r="AC37" s="121"/>
      <c r="AD37" s="33">
        <v>1.1240000000000001</v>
      </c>
      <c r="AE37" s="122"/>
      <c r="AF37" s="122"/>
      <c r="AG37" s="123"/>
      <c r="AH37" s="92">
        <f t="shared" si="0"/>
        <v>1</v>
      </c>
      <c r="AI37" s="33">
        <v>0</v>
      </c>
      <c r="AJ37" s="33">
        <f t="shared" si="1"/>
        <v>-1.1240000000000001</v>
      </c>
      <c r="AK37" s="92">
        <f t="shared" si="2"/>
        <v>0</v>
      </c>
    </row>
    <row r="38" spans="1:37" ht="79.5" customHeight="1">
      <c r="A38" s="31"/>
      <c r="B38" s="110" t="s">
        <v>344</v>
      </c>
      <c r="C38" s="110"/>
      <c r="D38" s="110"/>
      <c r="E38" s="110"/>
      <c r="F38" s="110"/>
      <c r="G38" s="110"/>
      <c r="H38" s="110"/>
      <c r="I38" s="110"/>
      <c r="J38" s="110"/>
      <c r="K38" s="110"/>
      <c r="L38" s="110"/>
      <c r="M38" s="110"/>
      <c r="N38" s="110"/>
      <c r="O38" s="110"/>
      <c r="P38" s="111"/>
      <c r="Q38" s="40" t="s">
        <v>342</v>
      </c>
      <c r="R38" s="39">
        <v>244</v>
      </c>
      <c r="S38" s="119"/>
      <c r="T38" s="119"/>
      <c r="U38" s="119"/>
      <c r="V38" s="119"/>
      <c r="W38" s="119"/>
      <c r="X38" s="37">
        <v>0</v>
      </c>
      <c r="Y38" s="36">
        <v>14.5</v>
      </c>
      <c r="Z38" s="35"/>
      <c r="AA38" s="33">
        <v>44</v>
      </c>
      <c r="AB38" s="120"/>
      <c r="AC38" s="121"/>
      <c r="AD38" s="33">
        <v>14.484</v>
      </c>
      <c r="AE38" s="122"/>
      <c r="AF38" s="122"/>
      <c r="AG38" s="123"/>
      <c r="AH38" s="92">
        <f t="shared" si="0"/>
        <v>0.32918181818181819</v>
      </c>
      <c r="AI38" s="33">
        <v>9.6</v>
      </c>
      <c r="AJ38" s="33">
        <f t="shared" si="1"/>
        <v>-4.8840000000000003</v>
      </c>
      <c r="AK38" s="92">
        <f t="shared" si="2"/>
        <v>0.6628003314001657</v>
      </c>
    </row>
    <row r="39" spans="1:37" ht="90.75" customHeight="1">
      <c r="A39" s="31"/>
      <c r="B39" s="110" t="s">
        <v>343</v>
      </c>
      <c r="C39" s="110"/>
      <c r="D39" s="110"/>
      <c r="E39" s="110"/>
      <c r="F39" s="110"/>
      <c r="G39" s="110"/>
      <c r="H39" s="110"/>
      <c r="I39" s="110"/>
      <c r="J39" s="110"/>
      <c r="K39" s="110"/>
      <c r="L39" s="110"/>
      <c r="M39" s="110"/>
      <c r="N39" s="110"/>
      <c r="O39" s="110"/>
      <c r="P39" s="111"/>
      <c r="Q39" s="40" t="s">
        <v>342</v>
      </c>
      <c r="R39" s="39">
        <v>313</v>
      </c>
      <c r="S39" s="119"/>
      <c r="T39" s="119"/>
      <c r="U39" s="119"/>
      <c r="V39" s="119"/>
      <c r="W39" s="119"/>
      <c r="X39" s="37">
        <v>0</v>
      </c>
      <c r="Y39" s="36">
        <v>1917.5</v>
      </c>
      <c r="Z39" s="35"/>
      <c r="AA39" s="33">
        <v>12163</v>
      </c>
      <c r="AB39" s="120"/>
      <c r="AC39" s="121"/>
      <c r="AD39" s="33">
        <v>1917.4670000000001</v>
      </c>
      <c r="AE39" s="122"/>
      <c r="AF39" s="122"/>
      <c r="AG39" s="123"/>
      <c r="AH39" s="92">
        <f t="shared" si="0"/>
        <v>0.15764753761407549</v>
      </c>
      <c r="AI39" s="33">
        <v>2399</v>
      </c>
      <c r="AJ39" s="33">
        <f t="shared" si="1"/>
        <v>481.5329999999999</v>
      </c>
      <c r="AK39" s="92">
        <f t="shared" si="2"/>
        <v>1.2511297456488168</v>
      </c>
    </row>
    <row r="40" spans="1:37" ht="90.75" customHeight="1">
      <c r="A40" s="31"/>
      <c r="B40" s="110" t="s">
        <v>341</v>
      </c>
      <c r="C40" s="110"/>
      <c r="D40" s="110"/>
      <c r="E40" s="110"/>
      <c r="F40" s="110"/>
      <c r="G40" s="110"/>
      <c r="H40" s="110"/>
      <c r="I40" s="110"/>
      <c r="J40" s="110"/>
      <c r="K40" s="110"/>
      <c r="L40" s="110"/>
      <c r="M40" s="110"/>
      <c r="N40" s="110"/>
      <c r="O40" s="110"/>
      <c r="P40" s="111"/>
      <c r="Q40" s="40" t="s">
        <v>339</v>
      </c>
      <c r="R40" s="39">
        <v>244</v>
      </c>
      <c r="S40" s="119"/>
      <c r="T40" s="119"/>
      <c r="U40" s="119"/>
      <c r="V40" s="119"/>
      <c r="W40" s="119"/>
      <c r="X40" s="37">
        <v>0</v>
      </c>
      <c r="Y40" s="36">
        <v>0</v>
      </c>
      <c r="Z40" s="35"/>
      <c r="AA40" s="33">
        <v>1362.1320000000001</v>
      </c>
      <c r="AB40" s="120"/>
      <c r="AC40" s="121"/>
      <c r="AD40" s="33">
        <v>0</v>
      </c>
      <c r="AE40" s="122"/>
      <c r="AF40" s="122"/>
      <c r="AG40" s="123"/>
      <c r="AH40" s="92">
        <f t="shared" si="0"/>
        <v>0</v>
      </c>
      <c r="AI40" s="33">
        <v>0</v>
      </c>
      <c r="AJ40" s="33">
        <f t="shared" si="1"/>
        <v>0</v>
      </c>
      <c r="AK40" s="92" t="e">
        <f t="shared" si="2"/>
        <v>#DIV/0!</v>
      </c>
    </row>
    <row r="41" spans="1:37" ht="102" customHeight="1">
      <c r="A41" s="31"/>
      <c r="B41" s="110" t="s">
        <v>340</v>
      </c>
      <c r="C41" s="110"/>
      <c r="D41" s="110"/>
      <c r="E41" s="110"/>
      <c r="F41" s="110"/>
      <c r="G41" s="110"/>
      <c r="H41" s="110"/>
      <c r="I41" s="110"/>
      <c r="J41" s="110"/>
      <c r="K41" s="110"/>
      <c r="L41" s="110"/>
      <c r="M41" s="110"/>
      <c r="N41" s="110"/>
      <c r="O41" s="110"/>
      <c r="P41" s="111"/>
      <c r="Q41" s="40" t="s">
        <v>339</v>
      </c>
      <c r="R41" s="39">
        <v>321</v>
      </c>
      <c r="S41" s="119"/>
      <c r="T41" s="119"/>
      <c r="U41" s="119"/>
      <c r="V41" s="119"/>
      <c r="W41" s="119"/>
      <c r="X41" s="37">
        <v>0</v>
      </c>
      <c r="Y41" s="36">
        <v>0</v>
      </c>
      <c r="Z41" s="35"/>
      <c r="AA41" s="33">
        <v>0.56799999999999995</v>
      </c>
      <c r="AB41" s="120"/>
      <c r="AC41" s="121"/>
      <c r="AD41" s="33">
        <v>0</v>
      </c>
      <c r="AE41" s="122"/>
      <c r="AF41" s="122"/>
      <c r="AG41" s="123"/>
      <c r="AH41" s="92">
        <f t="shared" si="0"/>
        <v>0</v>
      </c>
      <c r="AI41" s="33">
        <v>0</v>
      </c>
      <c r="AJ41" s="33">
        <f t="shared" si="1"/>
        <v>0</v>
      </c>
      <c r="AK41" s="92" t="e">
        <f t="shared" si="2"/>
        <v>#DIV/0!</v>
      </c>
    </row>
    <row r="42" spans="1:37" ht="90.75" customHeight="1">
      <c r="A42" s="31"/>
      <c r="B42" s="110" t="s">
        <v>338</v>
      </c>
      <c r="C42" s="110"/>
      <c r="D42" s="110"/>
      <c r="E42" s="110"/>
      <c r="F42" s="110"/>
      <c r="G42" s="110"/>
      <c r="H42" s="110"/>
      <c r="I42" s="110"/>
      <c r="J42" s="110"/>
      <c r="K42" s="110"/>
      <c r="L42" s="110"/>
      <c r="M42" s="110"/>
      <c r="N42" s="110"/>
      <c r="O42" s="110"/>
      <c r="P42" s="111"/>
      <c r="Q42" s="40" t="s">
        <v>335</v>
      </c>
      <c r="R42" s="39">
        <v>111</v>
      </c>
      <c r="S42" s="119"/>
      <c r="T42" s="119"/>
      <c r="U42" s="119"/>
      <c r="V42" s="119"/>
      <c r="W42" s="119"/>
      <c r="X42" s="37">
        <v>0</v>
      </c>
      <c r="Y42" s="36">
        <v>13339.8</v>
      </c>
      <c r="Z42" s="35"/>
      <c r="AA42" s="33">
        <v>66419</v>
      </c>
      <c r="AB42" s="120"/>
      <c r="AC42" s="121"/>
      <c r="AD42" s="33">
        <v>13339.839</v>
      </c>
      <c r="AE42" s="122"/>
      <c r="AF42" s="122"/>
      <c r="AG42" s="123"/>
      <c r="AH42" s="92">
        <f t="shared" si="0"/>
        <v>0.20084371941763651</v>
      </c>
      <c r="AI42" s="33">
        <v>12959.8</v>
      </c>
      <c r="AJ42" s="33">
        <f t="shared" si="1"/>
        <v>-380.03900000000067</v>
      </c>
      <c r="AK42" s="92">
        <f t="shared" si="2"/>
        <v>0.97151097550727561</v>
      </c>
    </row>
    <row r="43" spans="1:37" ht="113.25" customHeight="1">
      <c r="A43" s="31"/>
      <c r="B43" s="110" t="s">
        <v>337</v>
      </c>
      <c r="C43" s="110"/>
      <c r="D43" s="110"/>
      <c r="E43" s="110"/>
      <c r="F43" s="110"/>
      <c r="G43" s="110"/>
      <c r="H43" s="110"/>
      <c r="I43" s="110"/>
      <c r="J43" s="110"/>
      <c r="K43" s="110"/>
      <c r="L43" s="110"/>
      <c r="M43" s="110"/>
      <c r="N43" s="110"/>
      <c r="O43" s="110"/>
      <c r="P43" s="111"/>
      <c r="Q43" s="40" t="s">
        <v>335</v>
      </c>
      <c r="R43" s="39">
        <v>119</v>
      </c>
      <c r="S43" s="119"/>
      <c r="T43" s="119"/>
      <c r="U43" s="119"/>
      <c r="V43" s="119"/>
      <c r="W43" s="119"/>
      <c r="X43" s="37">
        <v>0</v>
      </c>
      <c r="Y43" s="36">
        <v>5536.1</v>
      </c>
      <c r="Z43" s="35"/>
      <c r="AA43" s="33">
        <v>20058</v>
      </c>
      <c r="AB43" s="120"/>
      <c r="AC43" s="121"/>
      <c r="AD43" s="33">
        <v>5536.1409999999996</v>
      </c>
      <c r="AE43" s="122"/>
      <c r="AF43" s="122"/>
      <c r="AG43" s="123"/>
      <c r="AH43" s="92">
        <f t="shared" si="0"/>
        <v>0.27600663077076476</v>
      </c>
      <c r="AI43" s="33">
        <v>3454.8</v>
      </c>
      <c r="AJ43" s="33">
        <f t="shared" si="1"/>
        <v>-2081.3409999999994</v>
      </c>
      <c r="AK43" s="92">
        <f t="shared" si="2"/>
        <v>0.62404479943700863</v>
      </c>
    </row>
    <row r="44" spans="1:37" ht="102" customHeight="1">
      <c r="A44" s="31"/>
      <c r="B44" s="110" t="s">
        <v>336</v>
      </c>
      <c r="C44" s="110"/>
      <c r="D44" s="110"/>
      <c r="E44" s="110"/>
      <c r="F44" s="110"/>
      <c r="G44" s="110"/>
      <c r="H44" s="110"/>
      <c r="I44" s="110"/>
      <c r="J44" s="110"/>
      <c r="K44" s="110"/>
      <c r="L44" s="110"/>
      <c r="M44" s="110"/>
      <c r="N44" s="110"/>
      <c r="O44" s="110"/>
      <c r="P44" s="111"/>
      <c r="Q44" s="40" t="s">
        <v>335</v>
      </c>
      <c r="R44" s="39">
        <v>244</v>
      </c>
      <c r="S44" s="119"/>
      <c r="T44" s="119"/>
      <c r="U44" s="119"/>
      <c r="V44" s="119"/>
      <c r="W44" s="119"/>
      <c r="X44" s="37">
        <v>0</v>
      </c>
      <c r="Y44" s="36">
        <v>139.6</v>
      </c>
      <c r="Z44" s="35"/>
      <c r="AA44" s="33">
        <v>300</v>
      </c>
      <c r="AB44" s="120"/>
      <c r="AC44" s="121"/>
      <c r="AD44" s="33">
        <v>139.624</v>
      </c>
      <c r="AE44" s="122"/>
      <c r="AF44" s="122"/>
      <c r="AG44" s="123"/>
      <c r="AH44" s="92">
        <f t="shared" si="0"/>
        <v>0.46541333333333329</v>
      </c>
      <c r="AI44" s="33">
        <v>41.1</v>
      </c>
      <c r="AJ44" s="33">
        <f t="shared" si="1"/>
        <v>-98.524000000000001</v>
      </c>
      <c r="AK44" s="92">
        <f t="shared" si="2"/>
        <v>0.29436200080215436</v>
      </c>
    </row>
    <row r="45" spans="1:37" ht="102" customHeight="1">
      <c r="A45" s="31"/>
      <c r="B45" s="110" t="s">
        <v>336</v>
      </c>
      <c r="C45" s="110"/>
      <c r="D45" s="110"/>
      <c r="E45" s="110"/>
      <c r="F45" s="110"/>
      <c r="G45" s="110"/>
      <c r="H45" s="110"/>
      <c r="I45" s="110"/>
      <c r="J45" s="110"/>
      <c r="K45" s="110"/>
      <c r="L45" s="110"/>
      <c r="M45" s="110"/>
      <c r="N45" s="110"/>
      <c r="O45" s="110"/>
      <c r="P45" s="111"/>
      <c r="Q45" s="40" t="s">
        <v>335</v>
      </c>
      <c r="R45" s="39">
        <v>321</v>
      </c>
      <c r="S45" s="38"/>
      <c r="T45" s="38"/>
      <c r="U45" s="38"/>
      <c r="V45" s="38"/>
      <c r="W45" s="38"/>
      <c r="X45" s="37"/>
      <c r="Y45" s="36"/>
      <c r="Z45" s="35"/>
      <c r="AA45" s="33">
        <v>0</v>
      </c>
      <c r="AB45" s="36"/>
      <c r="AC45" s="34"/>
      <c r="AD45" s="33">
        <v>0</v>
      </c>
      <c r="AE45" s="32"/>
      <c r="AF45" s="32"/>
      <c r="AG45" s="86"/>
      <c r="AH45" s="92" t="e">
        <f t="shared" si="0"/>
        <v>#DIV/0!</v>
      </c>
      <c r="AI45" s="33">
        <v>100.7</v>
      </c>
      <c r="AJ45" s="33">
        <f t="shared" ref="AJ45" si="5">AI45-AD45</f>
        <v>100.7</v>
      </c>
      <c r="AK45" s="92" t="e">
        <f t="shared" ref="AK45" si="6">AI45/AD45*100%</f>
        <v>#DIV/0!</v>
      </c>
    </row>
    <row r="46" spans="1:37" ht="79.5" customHeight="1">
      <c r="A46" s="31"/>
      <c r="B46" s="110" t="s">
        <v>302</v>
      </c>
      <c r="C46" s="110"/>
      <c r="D46" s="110"/>
      <c r="E46" s="110"/>
      <c r="F46" s="110"/>
      <c r="G46" s="110"/>
      <c r="H46" s="110"/>
      <c r="I46" s="110"/>
      <c r="J46" s="110"/>
      <c r="K46" s="110"/>
      <c r="L46" s="110"/>
      <c r="M46" s="110"/>
      <c r="N46" s="110"/>
      <c r="O46" s="110"/>
      <c r="P46" s="111"/>
      <c r="Q46" s="40" t="s">
        <v>334</v>
      </c>
      <c r="R46" s="39">
        <v>112</v>
      </c>
      <c r="S46" s="119"/>
      <c r="T46" s="119"/>
      <c r="U46" s="119"/>
      <c r="V46" s="119"/>
      <c r="W46" s="119"/>
      <c r="X46" s="37">
        <v>0</v>
      </c>
      <c r="Y46" s="36">
        <v>37.1</v>
      </c>
      <c r="Z46" s="35"/>
      <c r="AA46" s="33">
        <v>37.093000000000004</v>
      </c>
      <c r="AB46" s="120"/>
      <c r="AC46" s="121"/>
      <c r="AD46" s="33">
        <v>37.093000000000004</v>
      </c>
      <c r="AE46" s="122"/>
      <c r="AF46" s="122"/>
      <c r="AG46" s="123"/>
      <c r="AH46" s="92">
        <f t="shared" si="0"/>
        <v>1</v>
      </c>
      <c r="AI46" s="33">
        <v>165.8</v>
      </c>
      <c r="AJ46" s="33">
        <f t="shared" si="1"/>
        <v>128.70699999999999</v>
      </c>
      <c r="AK46" s="92">
        <f t="shared" si="2"/>
        <v>4.4698460625994123</v>
      </c>
    </row>
    <row r="47" spans="1:37" ht="34.5" customHeight="1">
      <c r="A47" s="31"/>
      <c r="B47" s="110" t="s">
        <v>333</v>
      </c>
      <c r="C47" s="110"/>
      <c r="D47" s="110"/>
      <c r="E47" s="110"/>
      <c r="F47" s="110"/>
      <c r="G47" s="110"/>
      <c r="H47" s="110"/>
      <c r="I47" s="110"/>
      <c r="J47" s="110"/>
      <c r="K47" s="110"/>
      <c r="L47" s="110"/>
      <c r="M47" s="110"/>
      <c r="N47" s="110"/>
      <c r="O47" s="110"/>
      <c r="P47" s="111"/>
      <c r="Q47" s="40" t="s">
        <v>331</v>
      </c>
      <c r="R47" s="39">
        <v>112</v>
      </c>
      <c r="S47" s="119"/>
      <c r="T47" s="119"/>
      <c r="U47" s="119"/>
      <c r="V47" s="119"/>
      <c r="W47" s="119"/>
      <c r="X47" s="37">
        <v>0</v>
      </c>
      <c r="Y47" s="36">
        <v>6</v>
      </c>
      <c r="Z47" s="35"/>
      <c r="AA47" s="33">
        <v>5.9690000000000003</v>
      </c>
      <c r="AB47" s="120"/>
      <c r="AC47" s="121"/>
      <c r="AD47" s="33">
        <v>5.9690000000000003</v>
      </c>
      <c r="AE47" s="122"/>
      <c r="AF47" s="122"/>
      <c r="AG47" s="123"/>
      <c r="AH47" s="92">
        <f t="shared" si="0"/>
        <v>1</v>
      </c>
      <c r="AI47" s="33">
        <v>2.5</v>
      </c>
      <c r="AJ47" s="33">
        <f t="shared" si="1"/>
        <v>-3.4690000000000003</v>
      </c>
      <c r="AK47" s="92">
        <f t="shared" si="2"/>
        <v>0.41883062489529232</v>
      </c>
    </row>
    <row r="48" spans="1:37" ht="34.5" customHeight="1">
      <c r="A48" s="31"/>
      <c r="B48" s="110" t="s">
        <v>332</v>
      </c>
      <c r="C48" s="110"/>
      <c r="D48" s="110"/>
      <c r="E48" s="110"/>
      <c r="F48" s="110"/>
      <c r="G48" s="110"/>
      <c r="H48" s="110"/>
      <c r="I48" s="110"/>
      <c r="J48" s="110"/>
      <c r="K48" s="110"/>
      <c r="L48" s="110"/>
      <c r="M48" s="110"/>
      <c r="N48" s="110"/>
      <c r="O48" s="110"/>
      <c r="P48" s="111"/>
      <c r="Q48" s="40" t="s">
        <v>331</v>
      </c>
      <c r="R48" s="39">
        <v>244</v>
      </c>
      <c r="S48" s="119"/>
      <c r="T48" s="119"/>
      <c r="U48" s="119"/>
      <c r="V48" s="119"/>
      <c r="W48" s="119"/>
      <c r="X48" s="37">
        <v>0</v>
      </c>
      <c r="Y48" s="36">
        <v>2439.6</v>
      </c>
      <c r="Z48" s="35"/>
      <c r="AA48" s="33">
        <v>11063.831</v>
      </c>
      <c r="AB48" s="120"/>
      <c r="AC48" s="121"/>
      <c r="AD48" s="33">
        <v>2439.625</v>
      </c>
      <c r="AE48" s="122"/>
      <c r="AF48" s="122"/>
      <c r="AG48" s="123"/>
      <c r="AH48" s="92">
        <f t="shared" si="0"/>
        <v>0.22050454313700199</v>
      </c>
      <c r="AI48" s="33">
        <v>4749.3</v>
      </c>
      <c r="AJ48" s="33">
        <f t="shared" si="1"/>
        <v>2309.6750000000002</v>
      </c>
      <c r="AK48" s="92">
        <f t="shared" si="2"/>
        <v>1.9467336168468516</v>
      </c>
    </row>
    <row r="49" spans="1:37" ht="34.5" customHeight="1">
      <c r="A49" s="31"/>
      <c r="B49" s="110" t="s">
        <v>332</v>
      </c>
      <c r="C49" s="110"/>
      <c r="D49" s="110"/>
      <c r="E49" s="110"/>
      <c r="F49" s="110"/>
      <c r="G49" s="110"/>
      <c r="H49" s="110"/>
      <c r="I49" s="110"/>
      <c r="J49" s="110"/>
      <c r="K49" s="110"/>
      <c r="L49" s="110"/>
      <c r="M49" s="110"/>
      <c r="N49" s="110"/>
      <c r="O49" s="110"/>
      <c r="P49" s="111"/>
      <c r="Q49" s="40" t="s">
        <v>331</v>
      </c>
      <c r="R49" s="39">
        <v>244</v>
      </c>
      <c r="S49" s="38"/>
      <c r="T49" s="38"/>
      <c r="U49" s="38"/>
      <c r="V49" s="38"/>
      <c r="W49" s="38"/>
      <c r="X49" s="37"/>
      <c r="Y49" s="36"/>
      <c r="Z49" s="35"/>
      <c r="AA49" s="33"/>
      <c r="AB49" s="36"/>
      <c r="AC49" s="34"/>
      <c r="AD49" s="33"/>
      <c r="AE49" s="32"/>
      <c r="AF49" s="32"/>
      <c r="AG49" s="86"/>
      <c r="AH49" s="92"/>
      <c r="AI49" s="33">
        <v>0.2</v>
      </c>
      <c r="AJ49" s="33">
        <f t="shared" ref="AJ49" si="7">AI49-AD49</f>
        <v>0.2</v>
      </c>
      <c r="AK49" s="92" t="e">
        <f t="shared" ref="AK49" si="8">AI49/AD49*100%</f>
        <v>#DIV/0!</v>
      </c>
    </row>
    <row r="50" spans="1:37" ht="23.25" customHeight="1">
      <c r="A50" s="31"/>
      <c r="B50" s="110" t="s">
        <v>330</v>
      </c>
      <c r="C50" s="110"/>
      <c r="D50" s="110"/>
      <c r="E50" s="110"/>
      <c r="F50" s="110"/>
      <c r="G50" s="110"/>
      <c r="H50" s="110"/>
      <c r="I50" s="110"/>
      <c r="J50" s="110"/>
      <c r="K50" s="110"/>
      <c r="L50" s="110"/>
      <c r="M50" s="110"/>
      <c r="N50" s="110"/>
      <c r="O50" s="110"/>
      <c r="P50" s="111"/>
      <c r="Q50" s="40" t="s">
        <v>329</v>
      </c>
      <c r="R50" s="39" t="s">
        <v>30</v>
      </c>
      <c r="S50" s="119"/>
      <c r="T50" s="119"/>
      <c r="U50" s="119"/>
      <c r="V50" s="119"/>
      <c r="W50" s="119"/>
      <c r="X50" s="37">
        <v>0</v>
      </c>
      <c r="Y50" s="36">
        <v>70598.600000000006</v>
      </c>
      <c r="Z50" s="35"/>
      <c r="AA50" s="33">
        <v>287040.79300000001</v>
      </c>
      <c r="AB50" s="120"/>
      <c r="AC50" s="121"/>
      <c r="AD50" s="33">
        <v>70598.589000000007</v>
      </c>
      <c r="AE50" s="122"/>
      <c r="AF50" s="122"/>
      <c r="AG50" s="123"/>
      <c r="AH50" s="92">
        <f t="shared" si="0"/>
        <v>0.24595315621219038</v>
      </c>
      <c r="AI50" s="33">
        <f>SUM(AI51:AI78)</f>
        <v>66233.299999999988</v>
      </c>
      <c r="AJ50" s="33">
        <f t="shared" si="1"/>
        <v>-4365.2890000000189</v>
      </c>
      <c r="AK50" s="92">
        <f t="shared" si="2"/>
        <v>0.93816747527347866</v>
      </c>
    </row>
    <row r="51" spans="1:37" ht="45.75" customHeight="1">
      <c r="A51" s="31"/>
      <c r="B51" s="110" t="s">
        <v>328</v>
      </c>
      <c r="C51" s="110"/>
      <c r="D51" s="110"/>
      <c r="E51" s="110"/>
      <c r="F51" s="110"/>
      <c r="G51" s="110"/>
      <c r="H51" s="110"/>
      <c r="I51" s="110"/>
      <c r="J51" s="110"/>
      <c r="K51" s="110"/>
      <c r="L51" s="110"/>
      <c r="M51" s="110"/>
      <c r="N51" s="110"/>
      <c r="O51" s="110"/>
      <c r="P51" s="111"/>
      <c r="Q51" s="40" t="s">
        <v>319</v>
      </c>
      <c r="R51" s="39">
        <v>111</v>
      </c>
      <c r="S51" s="119"/>
      <c r="T51" s="119"/>
      <c r="U51" s="119"/>
      <c r="V51" s="119"/>
      <c r="W51" s="119"/>
      <c r="X51" s="37">
        <v>0</v>
      </c>
      <c r="Y51" s="36">
        <v>5825.7</v>
      </c>
      <c r="Z51" s="35"/>
      <c r="AA51" s="33">
        <v>30695.3</v>
      </c>
      <c r="AB51" s="120"/>
      <c r="AC51" s="121"/>
      <c r="AD51" s="33">
        <v>5825.65</v>
      </c>
      <c r="AE51" s="122"/>
      <c r="AF51" s="122"/>
      <c r="AG51" s="123"/>
      <c r="AH51" s="92">
        <f t="shared" si="0"/>
        <v>0.18978964206246557</v>
      </c>
      <c r="AI51" s="33">
        <v>5413.8</v>
      </c>
      <c r="AJ51" s="33">
        <f t="shared" si="1"/>
        <v>-411.84999999999945</v>
      </c>
      <c r="AK51" s="92">
        <f t="shared" si="2"/>
        <v>0.92930402616017105</v>
      </c>
    </row>
    <row r="52" spans="1:37" ht="57" customHeight="1">
      <c r="A52" s="31"/>
      <c r="B52" s="110" t="s">
        <v>327</v>
      </c>
      <c r="C52" s="110"/>
      <c r="D52" s="110"/>
      <c r="E52" s="110"/>
      <c r="F52" s="110"/>
      <c r="G52" s="110"/>
      <c r="H52" s="110"/>
      <c r="I52" s="110"/>
      <c r="J52" s="110"/>
      <c r="K52" s="110"/>
      <c r="L52" s="110"/>
      <c r="M52" s="110"/>
      <c r="N52" s="110"/>
      <c r="O52" s="110"/>
      <c r="P52" s="111"/>
      <c r="Q52" s="40" t="s">
        <v>319</v>
      </c>
      <c r="R52" s="39">
        <v>119</v>
      </c>
      <c r="S52" s="119"/>
      <c r="T52" s="119"/>
      <c r="U52" s="119"/>
      <c r="V52" s="119"/>
      <c r="W52" s="119"/>
      <c r="X52" s="37">
        <v>0</v>
      </c>
      <c r="Y52" s="36">
        <v>1744.2</v>
      </c>
      <c r="Z52" s="35"/>
      <c r="AA52" s="33">
        <v>8874.0120000000006</v>
      </c>
      <c r="AB52" s="120"/>
      <c r="AC52" s="121"/>
      <c r="AD52" s="33">
        <v>1744.2260000000001</v>
      </c>
      <c r="AE52" s="122"/>
      <c r="AF52" s="122"/>
      <c r="AG52" s="123"/>
      <c r="AH52" s="92">
        <f t="shared" si="0"/>
        <v>0.19655438825189778</v>
      </c>
      <c r="AI52" s="33">
        <f>1.2+1497.9</f>
        <v>1499.1000000000001</v>
      </c>
      <c r="AJ52" s="33">
        <f t="shared" si="1"/>
        <v>-245.12599999999998</v>
      </c>
      <c r="AK52" s="92">
        <f t="shared" si="2"/>
        <v>0.85946431253748079</v>
      </c>
    </row>
    <row r="53" spans="1:37" ht="45.75" customHeight="1">
      <c r="A53" s="31"/>
      <c r="B53" s="110" t="s">
        <v>326</v>
      </c>
      <c r="C53" s="110"/>
      <c r="D53" s="110"/>
      <c r="E53" s="110"/>
      <c r="F53" s="110"/>
      <c r="G53" s="110"/>
      <c r="H53" s="110"/>
      <c r="I53" s="110"/>
      <c r="J53" s="110"/>
      <c r="K53" s="110"/>
      <c r="L53" s="110"/>
      <c r="M53" s="110"/>
      <c r="N53" s="110"/>
      <c r="O53" s="110"/>
      <c r="P53" s="111"/>
      <c r="Q53" s="40" t="s">
        <v>319</v>
      </c>
      <c r="R53" s="39">
        <v>244</v>
      </c>
      <c r="S53" s="119"/>
      <c r="T53" s="119"/>
      <c r="U53" s="119"/>
      <c r="V53" s="119"/>
      <c r="W53" s="119"/>
      <c r="X53" s="37">
        <v>0</v>
      </c>
      <c r="Y53" s="36">
        <v>1106.4000000000001</v>
      </c>
      <c r="Z53" s="35"/>
      <c r="AA53" s="33">
        <v>6057.0309999999999</v>
      </c>
      <c r="AB53" s="120"/>
      <c r="AC53" s="121"/>
      <c r="AD53" s="33">
        <v>1106.4369999999999</v>
      </c>
      <c r="AE53" s="122"/>
      <c r="AF53" s="122"/>
      <c r="AG53" s="123"/>
      <c r="AH53" s="92">
        <f t="shared" si="0"/>
        <v>0.1826698592099</v>
      </c>
      <c r="AI53" s="33">
        <f>33+2410.4</f>
        <v>2443.4</v>
      </c>
      <c r="AJ53" s="33">
        <f t="shared" si="1"/>
        <v>1336.9630000000002</v>
      </c>
      <c r="AK53" s="92">
        <f t="shared" si="2"/>
        <v>2.2083498653786888</v>
      </c>
    </row>
    <row r="54" spans="1:37" ht="45.75" customHeight="1">
      <c r="A54" s="31"/>
      <c r="B54" s="110" t="s">
        <v>325</v>
      </c>
      <c r="C54" s="110"/>
      <c r="D54" s="110"/>
      <c r="E54" s="110"/>
      <c r="F54" s="110"/>
      <c r="G54" s="110"/>
      <c r="H54" s="110"/>
      <c r="I54" s="110"/>
      <c r="J54" s="110"/>
      <c r="K54" s="110"/>
      <c r="L54" s="110"/>
      <c r="M54" s="110"/>
      <c r="N54" s="110"/>
      <c r="O54" s="110"/>
      <c r="P54" s="111"/>
      <c r="Q54" s="40" t="s">
        <v>319</v>
      </c>
      <c r="R54" s="39">
        <v>247</v>
      </c>
      <c r="S54" s="119"/>
      <c r="T54" s="119"/>
      <c r="U54" s="119"/>
      <c r="V54" s="119"/>
      <c r="W54" s="119"/>
      <c r="X54" s="37">
        <v>0</v>
      </c>
      <c r="Y54" s="36">
        <v>17587</v>
      </c>
      <c r="Z54" s="35"/>
      <c r="AA54" s="33">
        <v>38700.25</v>
      </c>
      <c r="AB54" s="120"/>
      <c r="AC54" s="121"/>
      <c r="AD54" s="33">
        <v>17586.969000000001</v>
      </c>
      <c r="AE54" s="122"/>
      <c r="AF54" s="122"/>
      <c r="AG54" s="123"/>
      <c r="AH54" s="92">
        <f t="shared" si="0"/>
        <v>0.454440707747366</v>
      </c>
      <c r="AI54" s="33">
        <v>17337.3</v>
      </c>
      <c r="AJ54" s="33">
        <f t="shared" si="1"/>
        <v>-249.66900000000169</v>
      </c>
      <c r="AK54" s="92">
        <f t="shared" si="2"/>
        <v>0.98580375049276536</v>
      </c>
    </row>
    <row r="55" spans="1:37" ht="57" customHeight="1">
      <c r="A55" s="31"/>
      <c r="B55" s="110" t="s">
        <v>324</v>
      </c>
      <c r="C55" s="110"/>
      <c r="D55" s="110"/>
      <c r="E55" s="110"/>
      <c r="F55" s="110"/>
      <c r="G55" s="110"/>
      <c r="H55" s="110"/>
      <c r="I55" s="110"/>
      <c r="J55" s="110"/>
      <c r="K55" s="110"/>
      <c r="L55" s="110"/>
      <c r="M55" s="110"/>
      <c r="N55" s="110"/>
      <c r="O55" s="110"/>
      <c r="P55" s="111"/>
      <c r="Q55" s="40" t="s">
        <v>319</v>
      </c>
      <c r="R55" s="39">
        <v>321</v>
      </c>
      <c r="S55" s="119"/>
      <c r="T55" s="119"/>
      <c r="U55" s="119"/>
      <c r="V55" s="119"/>
      <c r="W55" s="119"/>
      <c r="X55" s="37">
        <v>0</v>
      </c>
      <c r="Y55" s="36">
        <v>47.6</v>
      </c>
      <c r="Z55" s="35"/>
      <c r="AA55" s="33">
        <v>47.603000000000002</v>
      </c>
      <c r="AB55" s="120"/>
      <c r="AC55" s="121"/>
      <c r="AD55" s="33">
        <v>47.603000000000002</v>
      </c>
      <c r="AE55" s="122"/>
      <c r="AF55" s="122"/>
      <c r="AG55" s="123"/>
      <c r="AH55" s="92">
        <f t="shared" si="0"/>
        <v>1</v>
      </c>
      <c r="AI55" s="33">
        <v>101.2</v>
      </c>
      <c r="AJ55" s="33">
        <f t="shared" si="1"/>
        <v>53.597000000000001</v>
      </c>
      <c r="AK55" s="92">
        <f t="shared" si="2"/>
        <v>2.1259164338382033</v>
      </c>
    </row>
    <row r="56" spans="1:37" ht="57" customHeight="1">
      <c r="A56" s="31"/>
      <c r="B56" s="110" t="s">
        <v>323</v>
      </c>
      <c r="C56" s="110"/>
      <c r="D56" s="110"/>
      <c r="E56" s="110"/>
      <c r="F56" s="110"/>
      <c r="G56" s="110"/>
      <c r="H56" s="110"/>
      <c r="I56" s="110"/>
      <c r="J56" s="110"/>
      <c r="K56" s="110"/>
      <c r="L56" s="110"/>
      <c r="M56" s="110"/>
      <c r="N56" s="110"/>
      <c r="O56" s="110"/>
      <c r="P56" s="111"/>
      <c r="Q56" s="40" t="s">
        <v>319</v>
      </c>
      <c r="R56" s="39">
        <v>831</v>
      </c>
      <c r="S56" s="119"/>
      <c r="T56" s="119"/>
      <c r="U56" s="119"/>
      <c r="V56" s="119"/>
      <c r="W56" s="119"/>
      <c r="X56" s="37">
        <v>0</v>
      </c>
      <c r="Y56" s="36">
        <v>1</v>
      </c>
      <c r="Z56" s="35"/>
      <c r="AA56" s="33">
        <v>1</v>
      </c>
      <c r="AB56" s="120"/>
      <c r="AC56" s="121"/>
      <c r="AD56" s="33">
        <v>1</v>
      </c>
      <c r="AE56" s="122"/>
      <c r="AF56" s="122"/>
      <c r="AG56" s="123"/>
      <c r="AH56" s="92">
        <f t="shared" si="0"/>
        <v>1</v>
      </c>
      <c r="AI56" s="33">
        <v>14.5</v>
      </c>
      <c r="AJ56" s="33">
        <f t="shared" si="1"/>
        <v>13.5</v>
      </c>
      <c r="AK56" s="92">
        <f t="shared" si="2"/>
        <v>14.5</v>
      </c>
    </row>
    <row r="57" spans="1:37" ht="45.75" customHeight="1">
      <c r="A57" s="31"/>
      <c r="B57" s="110" t="s">
        <v>322</v>
      </c>
      <c r="C57" s="110"/>
      <c r="D57" s="110"/>
      <c r="E57" s="110"/>
      <c r="F57" s="110"/>
      <c r="G57" s="110"/>
      <c r="H57" s="110"/>
      <c r="I57" s="110"/>
      <c r="J57" s="110"/>
      <c r="K57" s="110"/>
      <c r="L57" s="110"/>
      <c r="M57" s="110"/>
      <c r="N57" s="110"/>
      <c r="O57" s="110"/>
      <c r="P57" s="111"/>
      <c r="Q57" s="40" t="s">
        <v>319</v>
      </c>
      <c r="R57" s="39">
        <v>851</v>
      </c>
      <c r="S57" s="119"/>
      <c r="T57" s="119"/>
      <c r="U57" s="119"/>
      <c r="V57" s="119"/>
      <c r="W57" s="119"/>
      <c r="X57" s="37">
        <v>0</v>
      </c>
      <c r="Y57" s="36">
        <v>386.9</v>
      </c>
      <c r="Z57" s="35"/>
      <c r="AA57" s="33">
        <v>715.42200000000003</v>
      </c>
      <c r="AB57" s="120"/>
      <c r="AC57" s="121"/>
      <c r="AD57" s="33">
        <v>386.86599999999999</v>
      </c>
      <c r="AE57" s="122"/>
      <c r="AF57" s="122"/>
      <c r="AG57" s="123"/>
      <c r="AH57" s="92">
        <f t="shared" si="0"/>
        <v>0.54075217144566423</v>
      </c>
      <c r="AI57" s="33">
        <v>-245.8</v>
      </c>
      <c r="AJ57" s="33">
        <f t="shared" si="1"/>
        <v>-632.66599999999994</v>
      </c>
      <c r="AK57" s="92">
        <f t="shared" si="2"/>
        <v>-0.63536211504758755</v>
      </c>
    </row>
    <row r="58" spans="1:37" ht="45.75" customHeight="1">
      <c r="A58" s="31"/>
      <c r="B58" s="110" t="s">
        <v>321</v>
      </c>
      <c r="C58" s="110"/>
      <c r="D58" s="110"/>
      <c r="E58" s="110"/>
      <c r="F58" s="110"/>
      <c r="G58" s="110"/>
      <c r="H58" s="110"/>
      <c r="I58" s="110"/>
      <c r="J58" s="110"/>
      <c r="K58" s="110"/>
      <c r="L58" s="110"/>
      <c r="M58" s="110"/>
      <c r="N58" s="110"/>
      <c r="O58" s="110"/>
      <c r="P58" s="111"/>
      <c r="Q58" s="40" t="s">
        <v>319</v>
      </c>
      <c r="R58" s="39">
        <v>852</v>
      </c>
      <c r="S58" s="119"/>
      <c r="T58" s="119"/>
      <c r="U58" s="119"/>
      <c r="V58" s="119"/>
      <c r="W58" s="119"/>
      <c r="X58" s="37">
        <v>0</v>
      </c>
      <c r="Y58" s="36">
        <v>67</v>
      </c>
      <c r="Z58" s="35"/>
      <c r="AA58" s="33">
        <v>137.16399999999999</v>
      </c>
      <c r="AB58" s="120"/>
      <c r="AC58" s="121"/>
      <c r="AD58" s="33">
        <v>66.984999999999999</v>
      </c>
      <c r="AE58" s="122"/>
      <c r="AF58" s="122"/>
      <c r="AG58" s="123"/>
      <c r="AH58" s="92">
        <f t="shared" si="0"/>
        <v>0.48835700329532533</v>
      </c>
      <c r="AI58" s="33">
        <v>99.5</v>
      </c>
      <c r="AJ58" s="33">
        <f t="shared" si="1"/>
        <v>32.515000000000001</v>
      </c>
      <c r="AK58" s="92">
        <f t="shared" si="2"/>
        <v>1.4854071807120997</v>
      </c>
    </row>
    <row r="59" spans="1:37" ht="45.75" customHeight="1">
      <c r="A59" s="31"/>
      <c r="B59" s="110" t="s">
        <v>320</v>
      </c>
      <c r="C59" s="110"/>
      <c r="D59" s="110"/>
      <c r="E59" s="110"/>
      <c r="F59" s="110"/>
      <c r="G59" s="110"/>
      <c r="H59" s="110"/>
      <c r="I59" s="110"/>
      <c r="J59" s="110"/>
      <c r="K59" s="110"/>
      <c r="L59" s="110"/>
      <c r="M59" s="110"/>
      <c r="N59" s="110"/>
      <c r="O59" s="110"/>
      <c r="P59" s="111"/>
      <c r="Q59" s="40" t="s">
        <v>319</v>
      </c>
      <c r="R59" s="39">
        <v>853</v>
      </c>
      <c r="S59" s="119"/>
      <c r="T59" s="119"/>
      <c r="U59" s="119"/>
      <c r="V59" s="119"/>
      <c r="W59" s="119"/>
      <c r="X59" s="37">
        <v>0</v>
      </c>
      <c r="Y59" s="36">
        <v>473.9</v>
      </c>
      <c r="Z59" s="35"/>
      <c r="AA59" s="33">
        <v>564.01400000000001</v>
      </c>
      <c r="AB59" s="120"/>
      <c r="AC59" s="121"/>
      <c r="AD59" s="33">
        <v>473.93099999999998</v>
      </c>
      <c r="AE59" s="122"/>
      <c r="AF59" s="122"/>
      <c r="AG59" s="123"/>
      <c r="AH59" s="92">
        <f t="shared" si="0"/>
        <v>0.84028233341725556</v>
      </c>
      <c r="AI59" s="33">
        <v>89.9</v>
      </c>
      <c r="AJ59" s="33">
        <f t="shared" si="1"/>
        <v>-384.03099999999995</v>
      </c>
      <c r="AK59" s="92">
        <f t="shared" si="2"/>
        <v>0.18969006036743746</v>
      </c>
    </row>
    <row r="60" spans="1:37" ht="34.5" customHeight="1">
      <c r="A60" s="31"/>
      <c r="B60" s="110" t="s">
        <v>318</v>
      </c>
      <c r="C60" s="110"/>
      <c r="D60" s="110"/>
      <c r="E60" s="110"/>
      <c r="F60" s="110"/>
      <c r="G60" s="110"/>
      <c r="H60" s="110"/>
      <c r="I60" s="110"/>
      <c r="J60" s="110"/>
      <c r="K60" s="110"/>
      <c r="L60" s="110"/>
      <c r="M60" s="110"/>
      <c r="N60" s="110"/>
      <c r="O60" s="110"/>
      <c r="P60" s="111"/>
      <c r="Q60" s="40" t="s">
        <v>312</v>
      </c>
      <c r="R60" s="39">
        <v>111</v>
      </c>
      <c r="S60" s="119"/>
      <c r="T60" s="119"/>
      <c r="U60" s="119"/>
      <c r="V60" s="119"/>
      <c r="W60" s="119"/>
      <c r="X60" s="37">
        <v>0</v>
      </c>
      <c r="Y60" s="36">
        <v>118.6</v>
      </c>
      <c r="Z60" s="35"/>
      <c r="AA60" s="33">
        <v>617.70000000000005</v>
      </c>
      <c r="AB60" s="120"/>
      <c r="AC60" s="121"/>
      <c r="AD60" s="33">
        <v>118.586</v>
      </c>
      <c r="AE60" s="122"/>
      <c r="AF60" s="122"/>
      <c r="AG60" s="123"/>
      <c r="AH60" s="92">
        <f t="shared" si="0"/>
        <v>0.19197992553019264</v>
      </c>
      <c r="AI60" s="33">
        <v>95.6</v>
      </c>
      <c r="AJ60" s="33">
        <f t="shared" si="1"/>
        <v>-22.986000000000004</v>
      </c>
      <c r="AK60" s="92">
        <f t="shared" si="2"/>
        <v>0.80616598923987648</v>
      </c>
    </row>
    <row r="61" spans="1:37" ht="57" customHeight="1">
      <c r="A61" s="31"/>
      <c r="B61" s="110" t="s">
        <v>317</v>
      </c>
      <c r="C61" s="110"/>
      <c r="D61" s="110"/>
      <c r="E61" s="110"/>
      <c r="F61" s="110"/>
      <c r="G61" s="110"/>
      <c r="H61" s="110"/>
      <c r="I61" s="110"/>
      <c r="J61" s="110"/>
      <c r="K61" s="110"/>
      <c r="L61" s="110"/>
      <c r="M61" s="110"/>
      <c r="N61" s="110"/>
      <c r="O61" s="110"/>
      <c r="P61" s="111"/>
      <c r="Q61" s="40" t="s">
        <v>312</v>
      </c>
      <c r="R61" s="39">
        <v>119</v>
      </c>
      <c r="S61" s="119"/>
      <c r="T61" s="119"/>
      <c r="U61" s="119"/>
      <c r="V61" s="119"/>
      <c r="W61" s="119"/>
      <c r="X61" s="37">
        <v>0</v>
      </c>
      <c r="Y61" s="36">
        <v>33.9</v>
      </c>
      <c r="Z61" s="35"/>
      <c r="AA61" s="33">
        <v>126.6</v>
      </c>
      <c r="AB61" s="120"/>
      <c r="AC61" s="121"/>
      <c r="AD61" s="33">
        <v>33.906999999999996</v>
      </c>
      <c r="AE61" s="122"/>
      <c r="AF61" s="122"/>
      <c r="AG61" s="123"/>
      <c r="AH61" s="92">
        <f t="shared" si="0"/>
        <v>0.26782780410742496</v>
      </c>
      <c r="AI61" s="33">
        <v>29.2</v>
      </c>
      <c r="AJ61" s="33">
        <f t="shared" si="1"/>
        <v>-4.7069999999999972</v>
      </c>
      <c r="AK61" s="92">
        <f t="shared" si="2"/>
        <v>0.86117910755891125</v>
      </c>
    </row>
    <row r="62" spans="1:37" ht="34.5" customHeight="1">
      <c r="A62" s="31"/>
      <c r="B62" s="110" t="s">
        <v>316</v>
      </c>
      <c r="C62" s="110"/>
      <c r="D62" s="110"/>
      <c r="E62" s="110"/>
      <c r="F62" s="110"/>
      <c r="G62" s="110"/>
      <c r="H62" s="110"/>
      <c r="I62" s="110"/>
      <c r="J62" s="110"/>
      <c r="K62" s="110"/>
      <c r="L62" s="110"/>
      <c r="M62" s="110"/>
      <c r="N62" s="110"/>
      <c r="O62" s="110"/>
      <c r="P62" s="111"/>
      <c r="Q62" s="40" t="s">
        <v>312</v>
      </c>
      <c r="R62" s="39">
        <v>244</v>
      </c>
      <c r="S62" s="119"/>
      <c r="T62" s="119"/>
      <c r="U62" s="119"/>
      <c r="V62" s="119"/>
      <c r="W62" s="119"/>
      <c r="X62" s="37">
        <v>0</v>
      </c>
      <c r="Y62" s="36">
        <v>38.9</v>
      </c>
      <c r="Z62" s="35"/>
      <c r="AA62" s="33">
        <v>235.99</v>
      </c>
      <c r="AB62" s="120"/>
      <c r="AC62" s="121"/>
      <c r="AD62" s="33">
        <v>38.866</v>
      </c>
      <c r="AE62" s="122"/>
      <c r="AF62" s="122"/>
      <c r="AG62" s="123"/>
      <c r="AH62" s="92">
        <f t="shared" si="0"/>
        <v>0.16469341921267849</v>
      </c>
      <c r="AI62" s="33">
        <v>108.4</v>
      </c>
      <c r="AJ62" s="33">
        <f t="shared" si="1"/>
        <v>69.534000000000006</v>
      </c>
      <c r="AK62" s="92">
        <f t="shared" si="2"/>
        <v>2.7890701384243299</v>
      </c>
    </row>
    <row r="63" spans="1:37" ht="34.5" customHeight="1">
      <c r="A63" s="31"/>
      <c r="B63" s="110" t="s">
        <v>315</v>
      </c>
      <c r="C63" s="110"/>
      <c r="D63" s="110"/>
      <c r="E63" s="110"/>
      <c r="F63" s="110"/>
      <c r="G63" s="110"/>
      <c r="H63" s="110"/>
      <c r="I63" s="110"/>
      <c r="J63" s="110"/>
      <c r="K63" s="110"/>
      <c r="L63" s="110"/>
      <c r="M63" s="110"/>
      <c r="N63" s="110"/>
      <c r="O63" s="110"/>
      <c r="P63" s="111"/>
      <c r="Q63" s="40" t="s">
        <v>312</v>
      </c>
      <c r="R63" s="39">
        <v>247</v>
      </c>
      <c r="S63" s="119"/>
      <c r="T63" s="119"/>
      <c r="U63" s="119"/>
      <c r="V63" s="119"/>
      <c r="W63" s="119"/>
      <c r="X63" s="37">
        <v>0</v>
      </c>
      <c r="Y63" s="36">
        <v>553.4</v>
      </c>
      <c r="Z63" s="35"/>
      <c r="AA63" s="33">
        <v>1156.0999999999999</v>
      </c>
      <c r="AB63" s="120"/>
      <c r="AC63" s="121"/>
      <c r="AD63" s="33">
        <v>553.43700000000001</v>
      </c>
      <c r="AE63" s="122"/>
      <c r="AF63" s="122"/>
      <c r="AG63" s="123"/>
      <c r="AH63" s="92">
        <f t="shared" si="0"/>
        <v>0.47871031917654189</v>
      </c>
      <c r="AI63" s="33">
        <v>578</v>
      </c>
      <c r="AJ63" s="33">
        <f t="shared" si="1"/>
        <v>24.562999999999988</v>
      </c>
      <c r="AK63" s="92">
        <f t="shared" si="2"/>
        <v>1.0443826487929069</v>
      </c>
    </row>
    <row r="64" spans="1:37" ht="57" customHeight="1">
      <c r="A64" s="31"/>
      <c r="B64" s="110" t="s">
        <v>314</v>
      </c>
      <c r="C64" s="110"/>
      <c r="D64" s="110"/>
      <c r="E64" s="110"/>
      <c r="F64" s="110"/>
      <c r="G64" s="110"/>
      <c r="H64" s="110"/>
      <c r="I64" s="110"/>
      <c r="J64" s="110"/>
      <c r="K64" s="110"/>
      <c r="L64" s="110"/>
      <c r="M64" s="110"/>
      <c r="N64" s="110"/>
      <c r="O64" s="110"/>
      <c r="P64" s="111"/>
      <c r="Q64" s="40" t="s">
        <v>312</v>
      </c>
      <c r="R64" s="39">
        <v>831</v>
      </c>
      <c r="S64" s="119"/>
      <c r="T64" s="119"/>
      <c r="U64" s="119"/>
      <c r="V64" s="119"/>
      <c r="W64" s="119"/>
      <c r="X64" s="37">
        <v>0</v>
      </c>
      <c r="Y64" s="36">
        <v>2</v>
      </c>
      <c r="Z64" s="35"/>
      <c r="AA64" s="33">
        <v>2</v>
      </c>
      <c r="AB64" s="120"/>
      <c r="AC64" s="121"/>
      <c r="AD64" s="33">
        <v>2</v>
      </c>
      <c r="AE64" s="122"/>
      <c r="AF64" s="122"/>
      <c r="AG64" s="123"/>
      <c r="AH64" s="92">
        <f t="shared" si="0"/>
        <v>1</v>
      </c>
      <c r="AI64" s="33">
        <v>0</v>
      </c>
      <c r="AJ64" s="33">
        <f t="shared" si="1"/>
        <v>-2</v>
      </c>
      <c r="AK64" s="92">
        <f t="shared" si="2"/>
        <v>0</v>
      </c>
    </row>
    <row r="65" spans="1:37" ht="34.5" customHeight="1">
      <c r="A65" s="31"/>
      <c r="B65" s="110" t="s">
        <v>313</v>
      </c>
      <c r="C65" s="110"/>
      <c r="D65" s="110"/>
      <c r="E65" s="110"/>
      <c r="F65" s="110"/>
      <c r="G65" s="110"/>
      <c r="H65" s="110"/>
      <c r="I65" s="110"/>
      <c r="J65" s="110"/>
      <c r="K65" s="110"/>
      <c r="L65" s="110"/>
      <c r="M65" s="110"/>
      <c r="N65" s="110"/>
      <c r="O65" s="110"/>
      <c r="P65" s="111"/>
      <c r="Q65" s="40" t="s">
        <v>312</v>
      </c>
      <c r="R65" s="39">
        <v>853</v>
      </c>
      <c r="S65" s="119"/>
      <c r="T65" s="119"/>
      <c r="U65" s="119"/>
      <c r="V65" s="119"/>
      <c r="W65" s="119"/>
      <c r="X65" s="37">
        <v>0</v>
      </c>
      <c r="Y65" s="36">
        <v>30</v>
      </c>
      <c r="Z65" s="35"/>
      <c r="AA65" s="33">
        <v>90</v>
      </c>
      <c r="AB65" s="120"/>
      <c r="AC65" s="121"/>
      <c r="AD65" s="33">
        <v>30</v>
      </c>
      <c r="AE65" s="122"/>
      <c r="AF65" s="122"/>
      <c r="AG65" s="123"/>
      <c r="AH65" s="92">
        <f t="shared" si="0"/>
        <v>0.33333333333333331</v>
      </c>
      <c r="AI65" s="33">
        <v>0</v>
      </c>
      <c r="AJ65" s="33">
        <f t="shared" si="1"/>
        <v>-30</v>
      </c>
      <c r="AK65" s="92">
        <f t="shared" si="2"/>
        <v>0</v>
      </c>
    </row>
    <row r="66" spans="1:37" ht="90.75" customHeight="1">
      <c r="A66" s="31"/>
      <c r="B66" s="110" t="s">
        <v>311</v>
      </c>
      <c r="C66" s="110"/>
      <c r="D66" s="110"/>
      <c r="E66" s="110"/>
      <c r="F66" s="110"/>
      <c r="G66" s="110"/>
      <c r="H66" s="110"/>
      <c r="I66" s="110"/>
      <c r="J66" s="110"/>
      <c r="K66" s="110"/>
      <c r="L66" s="110"/>
      <c r="M66" s="110"/>
      <c r="N66" s="110"/>
      <c r="O66" s="110"/>
      <c r="P66" s="111"/>
      <c r="Q66" s="40" t="s">
        <v>308</v>
      </c>
      <c r="R66" s="39">
        <v>111</v>
      </c>
      <c r="S66" s="119"/>
      <c r="T66" s="119"/>
      <c r="U66" s="119"/>
      <c r="V66" s="119"/>
      <c r="W66" s="119"/>
      <c r="X66" s="37">
        <v>0</v>
      </c>
      <c r="Y66" s="36">
        <v>25891.4</v>
      </c>
      <c r="Z66" s="35"/>
      <c r="AA66" s="33">
        <v>127416</v>
      </c>
      <c r="AB66" s="120"/>
      <c r="AC66" s="121"/>
      <c r="AD66" s="33">
        <v>25891.434000000001</v>
      </c>
      <c r="AE66" s="122"/>
      <c r="AF66" s="122"/>
      <c r="AG66" s="123"/>
      <c r="AH66" s="92">
        <f t="shared" si="0"/>
        <v>0.20320394612921455</v>
      </c>
      <c r="AI66" s="33">
        <v>25649.7</v>
      </c>
      <c r="AJ66" s="33">
        <f t="shared" si="1"/>
        <v>-241.73400000000038</v>
      </c>
      <c r="AK66" s="92">
        <f t="shared" si="2"/>
        <v>0.99066355305001641</v>
      </c>
    </row>
    <row r="67" spans="1:37" ht="113.25" customHeight="1">
      <c r="A67" s="31"/>
      <c r="B67" s="110" t="s">
        <v>310</v>
      </c>
      <c r="C67" s="110"/>
      <c r="D67" s="110"/>
      <c r="E67" s="110"/>
      <c r="F67" s="110"/>
      <c r="G67" s="110"/>
      <c r="H67" s="110"/>
      <c r="I67" s="110"/>
      <c r="J67" s="110"/>
      <c r="K67" s="110"/>
      <c r="L67" s="110"/>
      <c r="M67" s="110"/>
      <c r="N67" s="110"/>
      <c r="O67" s="110"/>
      <c r="P67" s="111"/>
      <c r="Q67" s="40" t="s">
        <v>308</v>
      </c>
      <c r="R67" s="39">
        <v>119</v>
      </c>
      <c r="S67" s="119"/>
      <c r="T67" s="119"/>
      <c r="U67" s="119"/>
      <c r="V67" s="119"/>
      <c r="W67" s="119"/>
      <c r="X67" s="37">
        <v>0</v>
      </c>
      <c r="Y67" s="36">
        <v>10199.5</v>
      </c>
      <c r="Z67" s="35"/>
      <c r="AA67" s="33">
        <v>38297.606</v>
      </c>
      <c r="AB67" s="120"/>
      <c r="AC67" s="121"/>
      <c r="AD67" s="33">
        <v>10199.508</v>
      </c>
      <c r="AE67" s="122"/>
      <c r="AF67" s="122"/>
      <c r="AG67" s="123"/>
      <c r="AH67" s="92">
        <f t="shared" si="0"/>
        <v>0.2663223387905761</v>
      </c>
      <c r="AI67" s="33">
        <f>6694.8+0.2</f>
        <v>6695</v>
      </c>
      <c r="AJ67" s="33">
        <f t="shared" si="1"/>
        <v>-3504.5079999999998</v>
      </c>
      <c r="AK67" s="92">
        <f t="shared" si="2"/>
        <v>0.65640421086977918</v>
      </c>
    </row>
    <row r="68" spans="1:37" ht="102" customHeight="1">
      <c r="A68" s="31"/>
      <c r="B68" s="110" t="s">
        <v>309</v>
      </c>
      <c r="C68" s="110"/>
      <c r="D68" s="110"/>
      <c r="E68" s="110"/>
      <c r="F68" s="110"/>
      <c r="G68" s="110"/>
      <c r="H68" s="110"/>
      <c r="I68" s="110"/>
      <c r="J68" s="110"/>
      <c r="K68" s="110"/>
      <c r="L68" s="110"/>
      <c r="M68" s="110"/>
      <c r="N68" s="110"/>
      <c r="O68" s="110"/>
      <c r="P68" s="111"/>
      <c r="Q68" s="40" t="s">
        <v>308</v>
      </c>
      <c r="R68" s="39">
        <v>244</v>
      </c>
      <c r="S68" s="119"/>
      <c r="T68" s="119"/>
      <c r="U68" s="119"/>
      <c r="V68" s="119"/>
      <c r="W68" s="119"/>
      <c r="X68" s="37">
        <v>0</v>
      </c>
      <c r="Y68" s="36">
        <v>293.39999999999998</v>
      </c>
      <c r="Z68" s="35"/>
      <c r="AA68" s="33">
        <v>3182.3939999999998</v>
      </c>
      <c r="AB68" s="120"/>
      <c r="AC68" s="121"/>
      <c r="AD68" s="33">
        <v>293.399</v>
      </c>
      <c r="AE68" s="122"/>
      <c r="AF68" s="122"/>
      <c r="AG68" s="123"/>
      <c r="AH68" s="92">
        <f t="shared" si="0"/>
        <v>9.2194429728060079E-2</v>
      </c>
      <c r="AI68" s="33">
        <v>487.7</v>
      </c>
      <c r="AJ68" s="33">
        <f t="shared" si="1"/>
        <v>194.30099999999999</v>
      </c>
      <c r="AK68" s="92">
        <f t="shared" si="2"/>
        <v>1.6622415209322459</v>
      </c>
    </row>
    <row r="69" spans="1:37" ht="45.75" customHeight="1">
      <c r="A69" s="31"/>
      <c r="B69" s="110" t="s">
        <v>307</v>
      </c>
      <c r="C69" s="110"/>
      <c r="D69" s="110"/>
      <c r="E69" s="110"/>
      <c r="F69" s="110"/>
      <c r="G69" s="110"/>
      <c r="H69" s="110"/>
      <c r="I69" s="110"/>
      <c r="J69" s="110"/>
      <c r="K69" s="110"/>
      <c r="L69" s="110"/>
      <c r="M69" s="110"/>
      <c r="N69" s="110"/>
      <c r="O69" s="110"/>
      <c r="P69" s="111"/>
      <c r="Q69" s="40" t="s">
        <v>303</v>
      </c>
      <c r="R69" s="39">
        <v>111</v>
      </c>
      <c r="S69" s="119"/>
      <c r="T69" s="119"/>
      <c r="U69" s="119"/>
      <c r="V69" s="119"/>
      <c r="W69" s="119"/>
      <c r="X69" s="37">
        <v>0</v>
      </c>
      <c r="Y69" s="36">
        <v>77</v>
      </c>
      <c r="Z69" s="35"/>
      <c r="AA69" s="33">
        <v>1214.288</v>
      </c>
      <c r="AB69" s="120"/>
      <c r="AC69" s="121"/>
      <c r="AD69" s="33">
        <v>77</v>
      </c>
      <c r="AE69" s="122"/>
      <c r="AF69" s="122"/>
      <c r="AG69" s="123"/>
      <c r="AH69" s="92">
        <f t="shared" si="0"/>
        <v>6.3411645342785233E-2</v>
      </c>
      <c r="AI69" s="33">
        <v>0</v>
      </c>
      <c r="AJ69" s="33">
        <f t="shared" si="1"/>
        <v>-77</v>
      </c>
      <c r="AK69" s="92">
        <f t="shared" si="2"/>
        <v>0</v>
      </c>
    </row>
    <row r="70" spans="1:37" ht="68.25" customHeight="1">
      <c r="A70" s="31"/>
      <c r="B70" s="110" t="s">
        <v>306</v>
      </c>
      <c r="C70" s="110"/>
      <c r="D70" s="110"/>
      <c r="E70" s="110"/>
      <c r="F70" s="110"/>
      <c r="G70" s="110"/>
      <c r="H70" s="110"/>
      <c r="I70" s="110"/>
      <c r="J70" s="110"/>
      <c r="K70" s="110"/>
      <c r="L70" s="110"/>
      <c r="M70" s="110"/>
      <c r="N70" s="110"/>
      <c r="O70" s="110"/>
      <c r="P70" s="111"/>
      <c r="Q70" s="40" t="s">
        <v>303</v>
      </c>
      <c r="R70" s="39">
        <v>119</v>
      </c>
      <c r="S70" s="119"/>
      <c r="T70" s="119"/>
      <c r="U70" s="119"/>
      <c r="V70" s="119"/>
      <c r="W70" s="119"/>
      <c r="X70" s="37">
        <v>0</v>
      </c>
      <c r="Y70" s="36">
        <v>0</v>
      </c>
      <c r="Z70" s="35"/>
      <c r="AA70" s="33">
        <v>223</v>
      </c>
      <c r="AB70" s="120"/>
      <c r="AC70" s="121"/>
      <c r="AD70" s="33">
        <v>0</v>
      </c>
      <c r="AE70" s="122"/>
      <c r="AF70" s="122"/>
      <c r="AG70" s="123"/>
      <c r="AH70" s="92">
        <f t="shared" si="0"/>
        <v>0</v>
      </c>
      <c r="AI70" s="33">
        <v>0</v>
      </c>
      <c r="AJ70" s="33">
        <f t="shared" si="1"/>
        <v>0</v>
      </c>
      <c r="AK70" s="92" t="e">
        <f t="shared" si="2"/>
        <v>#DIV/0!</v>
      </c>
    </row>
    <row r="71" spans="1:37" ht="45.75" customHeight="1">
      <c r="A71" s="31"/>
      <c r="B71" s="110" t="s">
        <v>305</v>
      </c>
      <c r="C71" s="110"/>
      <c r="D71" s="110"/>
      <c r="E71" s="110"/>
      <c r="F71" s="110"/>
      <c r="G71" s="110"/>
      <c r="H71" s="110"/>
      <c r="I71" s="110"/>
      <c r="J71" s="110"/>
      <c r="K71" s="110"/>
      <c r="L71" s="110"/>
      <c r="M71" s="110"/>
      <c r="N71" s="110"/>
      <c r="O71" s="110"/>
      <c r="P71" s="111"/>
      <c r="Q71" s="40" t="s">
        <v>303</v>
      </c>
      <c r="R71" s="39">
        <v>244</v>
      </c>
      <c r="S71" s="119"/>
      <c r="T71" s="119"/>
      <c r="U71" s="119"/>
      <c r="V71" s="119"/>
      <c r="W71" s="119"/>
      <c r="X71" s="37">
        <v>0</v>
      </c>
      <c r="Y71" s="36">
        <v>1429.4</v>
      </c>
      <c r="Z71" s="35"/>
      <c r="AA71" s="33">
        <v>7623.7120000000004</v>
      </c>
      <c r="AB71" s="120"/>
      <c r="AC71" s="121"/>
      <c r="AD71" s="33">
        <v>1429.4390000000001</v>
      </c>
      <c r="AE71" s="122"/>
      <c r="AF71" s="122"/>
      <c r="AG71" s="123"/>
      <c r="AH71" s="92">
        <f t="shared" si="0"/>
        <v>0.18749908181211461</v>
      </c>
      <c r="AI71" s="33">
        <v>797.5</v>
      </c>
      <c r="AJ71" s="33">
        <f t="shared" si="1"/>
        <v>-631.93900000000008</v>
      </c>
      <c r="AK71" s="92">
        <f t="shared" si="2"/>
        <v>0.55791118054005795</v>
      </c>
    </row>
    <row r="72" spans="1:37" ht="68.25" customHeight="1">
      <c r="A72" s="31"/>
      <c r="B72" s="110" t="s">
        <v>304</v>
      </c>
      <c r="C72" s="110"/>
      <c r="D72" s="110"/>
      <c r="E72" s="110"/>
      <c r="F72" s="110"/>
      <c r="G72" s="110"/>
      <c r="H72" s="110"/>
      <c r="I72" s="110"/>
      <c r="J72" s="110"/>
      <c r="K72" s="110"/>
      <c r="L72" s="110"/>
      <c r="M72" s="110"/>
      <c r="N72" s="110"/>
      <c r="O72" s="110"/>
      <c r="P72" s="111"/>
      <c r="Q72" s="40" t="s">
        <v>303</v>
      </c>
      <c r="R72" s="39">
        <v>412</v>
      </c>
      <c r="S72" s="119"/>
      <c r="T72" s="119"/>
      <c r="U72" s="119"/>
      <c r="V72" s="119"/>
      <c r="W72" s="119"/>
      <c r="X72" s="37">
        <v>0</v>
      </c>
      <c r="Y72" s="36">
        <v>0</v>
      </c>
      <c r="Z72" s="35"/>
      <c r="AA72" s="33">
        <v>1129</v>
      </c>
      <c r="AB72" s="120"/>
      <c r="AC72" s="121"/>
      <c r="AD72" s="33">
        <v>0</v>
      </c>
      <c r="AE72" s="122"/>
      <c r="AF72" s="122"/>
      <c r="AG72" s="123"/>
      <c r="AH72" s="92">
        <f t="shared" si="0"/>
        <v>0</v>
      </c>
      <c r="AI72" s="33">
        <v>0</v>
      </c>
      <c r="AJ72" s="33">
        <f t="shared" si="1"/>
        <v>0</v>
      </c>
      <c r="AK72" s="92" t="e">
        <f t="shared" si="2"/>
        <v>#DIV/0!</v>
      </c>
    </row>
    <row r="73" spans="1:37" ht="79.5" customHeight="1">
      <c r="A73" s="31"/>
      <c r="B73" s="110" t="s">
        <v>302</v>
      </c>
      <c r="C73" s="110"/>
      <c r="D73" s="110"/>
      <c r="E73" s="110"/>
      <c r="F73" s="110"/>
      <c r="G73" s="110"/>
      <c r="H73" s="110"/>
      <c r="I73" s="110"/>
      <c r="J73" s="110"/>
      <c r="K73" s="110"/>
      <c r="L73" s="110"/>
      <c r="M73" s="110"/>
      <c r="N73" s="110"/>
      <c r="O73" s="110"/>
      <c r="P73" s="111"/>
      <c r="Q73" s="40" t="s">
        <v>301</v>
      </c>
      <c r="R73" s="39">
        <v>112</v>
      </c>
      <c r="S73" s="119"/>
      <c r="T73" s="119"/>
      <c r="U73" s="119"/>
      <c r="V73" s="119"/>
      <c r="W73" s="119"/>
      <c r="X73" s="37">
        <v>0</v>
      </c>
      <c r="Y73" s="36">
        <v>206.7</v>
      </c>
      <c r="Z73" s="35"/>
      <c r="AA73" s="33">
        <v>206.70699999999999</v>
      </c>
      <c r="AB73" s="120"/>
      <c r="AC73" s="121"/>
      <c r="AD73" s="33">
        <v>206.70699999999999</v>
      </c>
      <c r="AE73" s="122"/>
      <c r="AF73" s="122"/>
      <c r="AG73" s="123"/>
      <c r="AH73" s="92">
        <f t="shared" si="0"/>
        <v>1</v>
      </c>
      <c r="AI73" s="33">
        <v>461.1</v>
      </c>
      <c r="AJ73" s="33">
        <f t="shared" si="1"/>
        <v>254.39300000000003</v>
      </c>
      <c r="AK73" s="92">
        <f t="shared" si="2"/>
        <v>2.2306936871997562</v>
      </c>
    </row>
    <row r="74" spans="1:37" ht="23.25" customHeight="1">
      <c r="A74" s="31"/>
      <c r="B74" s="110" t="s">
        <v>300</v>
      </c>
      <c r="C74" s="110"/>
      <c r="D74" s="110"/>
      <c r="E74" s="110"/>
      <c r="F74" s="110"/>
      <c r="G74" s="110"/>
      <c r="H74" s="110"/>
      <c r="I74" s="110"/>
      <c r="J74" s="110"/>
      <c r="K74" s="110"/>
      <c r="L74" s="110"/>
      <c r="M74" s="110"/>
      <c r="N74" s="110"/>
      <c r="O74" s="110"/>
      <c r="P74" s="111"/>
      <c r="Q74" s="40" t="s">
        <v>298</v>
      </c>
      <c r="R74" s="39">
        <v>111</v>
      </c>
      <c r="S74" s="119"/>
      <c r="T74" s="119"/>
      <c r="U74" s="119"/>
      <c r="V74" s="119"/>
      <c r="W74" s="119"/>
      <c r="X74" s="37">
        <v>0</v>
      </c>
      <c r="Y74" s="36">
        <v>3367</v>
      </c>
      <c r="Z74" s="35"/>
      <c r="AA74" s="33">
        <v>14705.204</v>
      </c>
      <c r="AB74" s="120"/>
      <c r="AC74" s="121"/>
      <c r="AD74" s="33">
        <v>3367.0320000000002</v>
      </c>
      <c r="AE74" s="122"/>
      <c r="AF74" s="122"/>
      <c r="AG74" s="123"/>
      <c r="AH74" s="92">
        <f t="shared" si="0"/>
        <v>0.22896873786994049</v>
      </c>
      <c r="AI74" s="33">
        <v>3575.1</v>
      </c>
      <c r="AJ74" s="33">
        <f t="shared" si="1"/>
        <v>208.06799999999976</v>
      </c>
      <c r="AK74" s="92">
        <f t="shared" si="2"/>
        <v>1.0617956704896181</v>
      </c>
    </row>
    <row r="75" spans="1:37" ht="34.5" customHeight="1">
      <c r="A75" s="31"/>
      <c r="B75" s="110" t="s">
        <v>299</v>
      </c>
      <c r="C75" s="110"/>
      <c r="D75" s="110"/>
      <c r="E75" s="110"/>
      <c r="F75" s="110"/>
      <c r="G75" s="110"/>
      <c r="H75" s="110"/>
      <c r="I75" s="110"/>
      <c r="J75" s="110"/>
      <c r="K75" s="110"/>
      <c r="L75" s="110"/>
      <c r="M75" s="110"/>
      <c r="N75" s="110"/>
      <c r="O75" s="110"/>
      <c r="P75" s="111"/>
      <c r="Q75" s="40" t="s">
        <v>298</v>
      </c>
      <c r="R75" s="39">
        <v>119</v>
      </c>
      <c r="S75" s="119"/>
      <c r="T75" s="119"/>
      <c r="U75" s="119"/>
      <c r="V75" s="119"/>
      <c r="W75" s="119"/>
      <c r="X75" s="37">
        <v>0</v>
      </c>
      <c r="Y75" s="36">
        <v>1017.7</v>
      </c>
      <c r="Z75" s="35"/>
      <c r="AA75" s="33">
        <v>4272.6959999999999</v>
      </c>
      <c r="AB75" s="120"/>
      <c r="AC75" s="121"/>
      <c r="AD75" s="33">
        <v>1017.708</v>
      </c>
      <c r="AE75" s="122"/>
      <c r="AF75" s="122"/>
      <c r="AG75" s="123"/>
      <c r="AH75" s="92">
        <f t="shared" si="0"/>
        <v>0.23818872206213595</v>
      </c>
      <c r="AI75" s="33">
        <v>931.9</v>
      </c>
      <c r="AJ75" s="33">
        <f t="shared" si="1"/>
        <v>-85.807999999999993</v>
      </c>
      <c r="AK75" s="92">
        <f t="shared" si="2"/>
        <v>0.91568504914965787</v>
      </c>
    </row>
    <row r="76" spans="1:37" ht="34.5" customHeight="1">
      <c r="A76" s="31"/>
      <c r="B76" s="110" t="s">
        <v>297</v>
      </c>
      <c r="C76" s="110"/>
      <c r="D76" s="110"/>
      <c r="E76" s="110"/>
      <c r="F76" s="110"/>
      <c r="G76" s="110"/>
      <c r="H76" s="110"/>
      <c r="I76" s="110"/>
      <c r="J76" s="110"/>
      <c r="K76" s="110"/>
      <c r="L76" s="110"/>
      <c r="M76" s="110"/>
      <c r="N76" s="110"/>
      <c r="O76" s="110"/>
      <c r="P76" s="111"/>
      <c r="Q76" s="40" t="s">
        <v>294</v>
      </c>
      <c r="R76" s="39">
        <v>111</v>
      </c>
      <c r="S76" s="119"/>
      <c r="T76" s="119"/>
      <c r="U76" s="119"/>
      <c r="V76" s="119"/>
      <c r="W76" s="119"/>
      <c r="X76" s="37">
        <v>0</v>
      </c>
      <c r="Y76" s="36">
        <v>0</v>
      </c>
      <c r="Z76" s="35"/>
      <c r="AA76" s="33">
        <v>74</v>
      </c>
      <c r="AB76" s="120"/>
      <c r="AC76" s="121"/>
      <c r="AD76" s="33">
        <v>0</v>
      </c>
      <c r="AE76" s="122"/>
      <c r="AF76" s="122"/>
      <c r="AG76" s="123"/>
      <c r="AH76" s="92">
        <f t="shared" si="0"/>
        <v>0</v>
      </c>
      <c r="AI76" s="33">
        <v>0</v>
      </c>
      <c r="AJ76" s="33">
        <f t="shared" si="1"/>
        <v>0</v>
      </c>
      <c r="AK76" s="92" t="e">
        <f t="shared" si="2"/>
        <v>#DIV/0!</v>
      </c>
    </row>
    <row r="77" spans="1:37" ht="45.75" customHeight="1">
      <c r="A77" s="31"/>
      <c r="B77" s="110" t="s">
        <v>296</v>
      </c>
      <c r="C77" s="110"/>
      <c r="D77" s="110"/>
      <c r="E77" s="110"/>
      <c r="F77" s="110"/>
      <c r="G77" s="110"/>
      <c r="H77" s="110"/>
      <c r="I77" s="110"/>
      <c r="J77" s="110"/>
      <c r="K77" s="110"/>
      <c r="L77" s="110"/>
      <c r="M77" s="110"/>
      <c r="N77" s="110"/>
      <c r="O77" s="110"/>
      <c r="P77" s="111"/>
      <c r="Q77" s="40" t="s">
        <v>294</v>
      </c>
      <c r="R77" s="39">
        <v>119</v>
      </c>
      <c r="S77" s="119"/>
      <c r="T77" s="119"/>
      <c r="U77" s="119"/>
      <c r="V77" s="119"/>
      <c r="W77" s="119"/>
      <c r="X77" s="37">
        <v>0</v>
      </c>
      <c r="Y77" s="36">
        <v>0</v>
      </c>
      <c r="Z77" s="35"/>
      <c r="AA77" s="33">
        <v>37.448999999999998</v>
      </c>
      <c r="AB77" s="120"/>
      <c r="AC77" s="121"/>
      <c r="AD77" s="33">
        <v>0</v>
      </c>
      <c r="AE77" s="122"/>
      <c r="AF77" s="122"/>
      <c r="AG77" s="123"/>
      <c r="AH77" s="92">
        <f t="shared" si="0"/>
        <v>0</v>
      </c>
      <c r="AI77" s="33">
        <v>0</v>
      </c>
      <c r="AJ77" s="33">
        <f t="shared" si="1"/>
        <v>0</v>
      </c>
      <c r="AK77" s="92" t="e">
        <f t="shared" si="2"/>
        <v>#DIV/0!</v>
      </c>
    </row>
    <row r="78" spans="1:37" ht="34.5" customHeight="1">
      <c r="A78" s="31"/>
      <c r="B78" s="110" t="s">
        <v>295</v>
      </c>
      <c r="C78" s="110"/>
      <c r="D78" s="110"/>
      <c r="E78" s="110"/>
      <c r="F78" s="110"/>
      <c r="G78" s="110"/>
      <c r="H78" s="110"/>
      <c r="I78" s="110"/>
      <c r="J78" s="110"/>
      <c r="K78" s="110"/>
      <c r="L78" s="110"/>
      <c r="M78" s="110"/>
      <c r="N78" s="110"/>
      <c r="O78" s="110"/>
      <c r="P78" s="111"/>
      <c r="Q78" s="40" t="s">
        <v>294</v>
      </c>
      <c r="R78" s="39">
        <v>244</v>
      </c>
      <c r="S78" s="119"/>
      <c r="T78" s="119"/>
      <c r="U78" s="119"/>
      <c r="V78" s="119"/>
      <c r="W78" s="119"/>
      <c r="X78" s="37">
        <v>0</v>
      </c>
      <c r="Y78" s="36">
        <v>99.9</v>
      </c>
      <c r="Z78" s="35"/>
      <c r="AA78" s="33">
        <v>638.55100000000004</v>
      </c>
      <c r="AB78" s="120"/>
      <c r="AC78" s="121"/>
      <c r="AD78" s="33">
        <v>99.897999999999996</v>
      </c>
      <c r="AE78" s="122"/>
      <c r="AF78" s="122"/>
      <c r="AG78" s="123"/>
      <c r="AH78" s="92">
        <f t="shared" si="0"/>
        <v>0.15644482586355668</v>
      </c>
      <c r="AI78" s="33">
        <v>71.2</v>
      </c>
      <c r="AJ78" s="33">
        <f t="shared" si="1"/>
        <v>-28.697999999999993</v>
      </c>
      <c r="AK78" s="92">
        <f t="shared" si="2"/>
        <v>0.71272698152115166</v>
      </c>
    </row>
    <row r="79" spans="1:37" s="107" customFormat="1" ht="15.75" customHeight="1">
      <c r="A79" s="98"/>
      <c r="B79" s="136" t="s">
        <v>293</v>
      </c>
      <c r="C79" s="136"/>
      <c r="D79" s="136"/>
      <c r="E79" s="136"/>
      <c r="F79" s="136"/>
      <c r="G79" s="136"/>
      <c r="H79" s="136"/>
      <c r="I79" s="136"/>
      <c r="J79" s="136"/>
      <c r="K79" s="136"/>
      <c r="L79" s="136"/>
      <c r="M79" s="136"/>
      <c r="N79" s="136"/>
      <c r="O79" s="136"/>
      <c r="P79" s="137"/>
      <c r="Q79" s="99" t="s">
        <v>292</v>
      </c>
      <c r="R79" s="100" t="s">
        <v>30</v>
      </c>
      <c r="S79" s="129"/>
      <c r="T79" s="129"/>
      <c r="U79" s="129"/>
      <c r="V79" s="129"/>
      <c r="W79" s="129"/>
      <c r="X79" s="101">
        <v>0</v>
      </c>
      <c r="Y79" s="102">
        <v>8840.4</v>
      </c>
      <c r="Z79" s="103"/>
      <c r="AA79" s="104">
        <v>30803.3</v>
      </c>
      <c r="AB79" s="130"/>
      <c r="AC79" s="131"/>
      <c r="AD79" s="104">
        <v>8840.4410000000007</v>
      </c>
      <c r="AE79" s="127"/>
      <c r="AF79" s="127"/>
      <c r="AG79" s="128"/>
      <c r="AH79" s="106">
        <f t="shared" si="0"/>
        <v>0.28699655556385195</v>
      </c>
      <c r="AI79" s="104">
        <f>AI80</f>
        <v>6470.8</v>
      </c>
      <c r="AJ79" s="104">
        <f t="shared" si="1"/>
        <v>-2369.6410000000005</v>
      </c>
      <c r="AK79" s="106">
        <f t="shared" si="2"/>
        <v>0.73195443530475457</v>
      </c>
    </row>
    <row r="80" spans="1:37" ht="23.25" customHeight="1">
      <c r="A80" s="31"/>
      <c r="B80" s="110" t="s">
        <v>291</v>
      </c>
      <c r="C80" s="110"/>
      <c r="D80" s="110"/>
      <c r="E80" s="110"/>
      <c r="F80" s="110"/>
      <c r="G80" s="110"/>
      <c r="H80" s="110"/>
      <c r="I80" s="110"/>
      <c r="J80" s="110"/>
      <c r="K80" s="110"/>
      <c r="L80" s="110"/>
      <c r="M80" s="110"/>
      <c r="N80" s="110"/>
      <c r="O80" s="110"/>
      <c r="P80" s="111"/>
      <c r="Q80" s="40" t="s">
        <v>290</v>
      </c>
      <c r="R80" s="39" t="s">
        <v>30</v>
      </c>
      <c r="S80" s="119"/>
      <c r="T80" s="119"/>
      <c r="U80" s="119"/>
      <c r="V80" s="119"/>
      <c r="W80" s="119"/>
      <c r="X80" s="37">
        <v>0</v>
      </c>
      <c r="Y80" s="36">
        <v>8840.4</v>
      </c>
      <c r="Z80" s="35"/>
      <c r="AA80" s="33">
        <v>30803.3</v>
      </c>
      <c r="AB80" s="120"/>
      <c r="AC80" s="121"/>
      <c r="AD80" s="33">
        <v>8840.4410000000007</v>
      </c>
      <c r="AE80" s="122"/>
      <c r="AF80" s="122"/>
      <c r="AG80" s="123"/>
      <c r="AH80" s="92">
        <f t="shared" si="0"/>
        <v>0.28699655556385195</v>
      </c>
      <c r="AI80" s="33">
        <f>SUM(AI81:AI84)</f>
        <v>6470.8</v>
      </c>
      <c r="AJ80" s="33">
        <f t="shared" si="1"/>
        <v>-2369.6410000000005</v>
      </c>
      <c r="AK80" s="92">
        <f t="shared" si="2"/>
        <v>0.73195443530475457</v>
      </c>
    </row>
    <row r="81" spans="1:37" ht="57" customHeight="1">
      <c r="A81" s="31"/>
      <c r="B81" s="110" t="s">
        <v>289</v>
      </c>
      <c r="C81" s="110"/>
      <c r="D81" s="110"/>
      <c r="E81" s="110"/>
      <c r="F81" s="110"/>
      <c r="G81" s="110"/>
      <c r="H81" s="110"/>
      <c r="I81" s="110"/>
      <c r="J81" s="110"/>
      <c r="K81" s="110"/>
      <c r="L81" s="110"/>
      <c r="M81" s="110"/>
      <c r="N81" s="110"/>
      <c r="O81" s="110"/>
      <c r="P81" s="111"/>
      <c r="Q81" s="40" t="s">
        <v>288</v>
      </c>
      <c r="R81" s="39">
        <v>611</v>
      </c>
      <c r="S81" s="119"/>
      <c r="T81" s="119"/>
      <c r="U81" s="119"/>
      <c r="V81" s="119"/>
      <c r="W81" s="119"/>
      <c r="X81" s="37">
        <v>0</v>
      </c>
      <c r="Y81" s="36">
        <v>4752.1000000000004</v>
      </c>
      <c r="Z81" s="35"/>
      <c r="AA81" s="33">
        <v>15408.424999999999</v>
      </c>
      <c r="AB81" s="120"/>
      <c r="AC81" s="121"/>
      <c r="AD81" s="33">
        <v>4752.1059999999998</v>
      </c>
      <c r="AE81" s="122"/>
      <c r="AF81" s="122"/>
      <c r="AG81" s="123"/>
      <c r="AH81" s="92">
        <f t="shared" si="0"/>
        <v>0.30840958761197201</v>
      </c>
      <c r="AI81" s="33">
        <v>6127.5</v>
      </c>
      <c r="AJ81" s="33">
        <f t="shared" si="1"/>
        <v>1375.3940000000002</v>
      </c>
      <c r="AK81" s="92">
        <f t="shared" si="2"/>
        <v>1.2894283082069298</v>
      </c>
    </row>
    <row r="82" spans="1:37" ht="57" customHeight="1">
      <c r="A82" s="31"/>
      <c r="B82" s="110" t="s">
        <v>287</v>
      </c>
      <c r="C82" s="110"/>
      <c r="D82" s="110"/>
      <c r="E82" s="110"/>
      <c r="F82" s="110"/>
      <c r="G82" s="110"/>
      <c r="H82" s="110"/>
      <c r="I82" s="110"/>
      <c r="J82" s="110"/>
      <c r="K82" s="110"/>
      <c r="L82" s="110"/>
      <c r="M82" s="110"/>
      <c r="N82" s="110"/>
      <c r="O82" s="110"/>
      <c r="P82" s="111"/>
      <c r="Q82" s="40" t="s">
        <v>286</v>
      </c>
      <c r="R82" s="39">
        <v>611</v>
      </c>
      <c r="S82" s="119"/>
      <c r="T82" s="119"/>
      <c r="U82" s="119"/>
      <c r="V82" s="119"/>
      <c r="W82" s="119"/>
      <c r="X82" s="37">
        <v>0</v>
      </c>
      <c r="Y82" s="36">
        <v>3574.5</v>
      </c>
      <c r="Z82" s="35"/>
      <c r="AA82" s="33">
        <v>12312</v>
      </c>
      <c r="AB82" s="120"/>
      <c r="AC82" s="121"/>
      <c r="AD82" s="33">
        <v>3574.5219999999999</v>
      </c>
      <c r="AE82" s="122"/>
      <c r="AF82" s="122"/>
      <c r="AG82" s="123"/>
      <c r="AH82" s="92">
        <f t="shared" si="0"/>
        <v>0.29032829759584144</v>
      </c>
      <c r="AI82" s="33">
        <v>0</v>
      </c>
      <c r="AJ82" s="33">
        <f t="shared" si="1"/>
        <v>-3574.5219999999999</v>
      </c>
      <c r="AK82" s="92">
        <f t="shared" si="2"/>
        <v>0</v>
      </c>
    </row>
    <row r="83" spans="1:37" ht="68.25" customHeight="1">
      <c r="A83" s="31"/>
      <c r="B83" s="110" t="s">
        <v>285</v>
      </c>
      <c r="C83" s="110"/>
      <c r="D83" s="110"/>
      <c r="E83" s="110"/>
      <c r="F83" s="110"/>
      <c r="G83" s="110"/>
      <c r="H83" s="110"/>
      <c r="I83" s="110"/>
      <c r="J83" s="110"/>
      <c r="K83" s="110"/>
      <c r="L83" s="110"/>
      <c r="M83" s="110"/>
      <c r="N83" s="110"/>
      <c r="O83" s="110"/>
      <c r="P83" s="111"/>
      <c r="Q83" s="40" t="s">
        <v>284</v>
      </c>
      <c r="R83" s="39">
        <v>611</v>
      </c>
      <c r="S83" s="119"/>
      <c r="T83" s="119"/>
      <c r="U83" s="119"/>
      <c r="V83" s="119"/>
      <c r="W83" s="119"/>
      <c r="X83" s="37">
        <v>0</v>
      </c>
      <c r="Y83" s="36">
        <v>411</v>
      </c>
      <c r="Z83" s="35"/>
      <c r="AA83" s="33">
        <v>2466.3000000000002</v>
      </c>
      <c r="AB83" s="120"/>
      <c r="AC83" s="121"/>
      <c r="AD83" s="33">
        <v>411.05</v>
      </c>
      <c r="AE83" s="122"/>
      <c r="AF83" s="122"/>
      <c r="AG83" s="123"/>
      <c r="AH83" s="92">
        <f t="shared" si="0"/>
        <v>0.16666666666666666</v>
      </c>
      <c r="AI83" s="33">
        <v>274.60000000000002</v>
      </c>
      <c r="AJ83" s="33">
        <f t="shared" si="1"/>
        <v>-136.44999999999999</v>
      </c>
      <c r="AK83" s="92">
        <f t="shared" si="2"/>
        <v>0.66804524996959014</v>
      </c>
    </row>
    <row r="84" spans="1:37" ht="57" customHeight="1">
      <c r="A84" s="31"/>
      <c r="B84" s="110" t="s">
        <v>283</v>
      </c>
      <c r="C84" s="110"/>
      <c r="D84" s="110"/>
      <c r="E84" s="110"/>
      <c r="F84" s="110"/>
      <c r="G84" s="110"/>
      <c r="H84" s="110"/>
      <c r="I84" s="110"/>
      <c r="J84" s="110"/>
      <c r="K84" s="110"/>
      <c r="L84" s="110"/>
      <c r="M84" s="110"/>
      <c r="N84" s="110"/>
      <c r="O84" s="110"/>
      <c r="P84" s="111"/>
      <c r="Q84" s="40" t="s">
        <v>282</v>
      </c>
      <c r="R84" s="39">
        <v>611</v>
      </c>
      <c r="S84" s="119"/>
      <c r="T84" s="119"/>
      <c r="U84" s="119"/>
      <c r="V84" s="119"/>
      <c r="W84" s="119"/>
      <c r="X84" s="37">
        <v>0</v>
      </c>
      <c r="Y84" s="36">
        <v>102.8</v>
      </c>
      <c r="Z84" s="35"/>
      <c r="AA84" s="33">
        <v>616.57500000000005</v>
      </c>
      <c r="AB84" s="120"/>
      <c r="AC84" s="121"/>
      <c r="AD84" s="33">
        <v>102.76300000000001</v>
      </c>
      <c r="AE84" s="122"/>
      <c r="AF84" s="122"/>
      <c r="AG84" s="123"/>
      <c r="AH84" s="92">
        <f t="shared" ref="AH84:AH147" si="9">AD84/AA84*100%</f>
        <v>0.16666747759802134</v>
      </c>
      <c r="AI84" s="33">
        <v>68.7</v>
      </c>
      <c r="AJ84" s="33">
        <f t="shared" ref="AJ84:AJ147" si="10">AI84-AD84</f>
        <v>-34.063000000000002</v>
      </c>
      <c r="AK84" s="92">
        <f t="shared" ref="AK84:AK147" si="11">AI84/AD84*100%</f>
        <v>0.66852855599778127</v>
      </c>
    </row>
    <row r="85" spans="1:37" s="107" customFormat="1" ht="23.25" customHeight="1">
      <c r="A85" s="98"/>
      <c r="B85" s="136" t="s">
        <v>281</v>
      </c>
      <c r="C85" s="136"/>
      <c r="D85" s="136"/>
      <c r="E85" s="136"/>
      <c r="F85" s="136"/>
      <c r="G85" s="136"/>
      <c r="H85" s="136"/>
      <c r="I85" s="136"/>
      <c r="J85" s="136"/>
      <c r="K85" s="136"/>
      <c r="L85" s="136"/>
      <c r="M85" s="136"/>
      <c r="N85" s="136"/>
      <c r="O85" s="136"/>
      <c r="P85" s="137"/>
      <c r="Q85" s="99" t="s">
        <v>280</v>
      </c>
      <c r="R85" s="100" t="s">
        <v>30</v>
      </c>
      <c r="S85" s="129"/>
      <c r="T85" s="129"/>
      <c r="U85" s="129"/>
      <c r="V85" s="129"/>
      <c r="W85" s="129"/>
      <c r="X85" s="101">
        <v>0</v>
      </c>
      <c r="Y85" s="102">
        <v>37.1</v>
      </c>
      <c r="Z85" s="103"/>
      <c r="AA85" s="104">
        <v>1724.4</v>
      </c>
      <c r="AB85" s="130"/>
      <c r="AC85" s="131"/>
      <c r="AD85" s="104">
        <v>37.093000000000004</v>
      </c>
      <c r="AE85" s="127"/>
      <c r="AF85" s="127"/>
      <c r="AG85" s="128"/>
      <c r="AH85" s="106">
        <f t="shared" si="9"/>
        <v>2.1510670378102531E-2</v>
      </c>
      <c r="AI85" s="104">
        <v>0</v>
      </c>
      <c r="AJ85" s="104">
        <f t="shared" si="10"/>
        <v>-37.093000000000004</v>
      </c>
      <c r="AK85" s="106">
        <f t="shared" si="11"/>
        <v>0</v>
      </c>
    </row>
    <row r="86" spans="1:37" ht="34.5" customHeight="1">
      <c r="A86" s="31"/>
      <c r="B86" s="110" t="s">
        <v>279</v>
      </c>
      <c r="C86" s="110"/>
      <c r="D86" s="110"/>
      <c r="E86" s="110"/>
      <c r="F86" s="110"/>
      <c r="G86" s="110"/>
      <c r="H86" s="110"/>
      <c r="I86" s="110"/>
      <c r="J86" s="110"/>
      <c r="K86" s="110"/>
      <c r="L86" s="110"/>
      <c r="M86" s="110"/>
      <c r="N86" s="110"/>
      <c r="O86" s="110"/>
      <c r="P86" s="111"/>
      <c r="Q86" s="40" t="s">
        <v>278</v>
      </c>
      <c r="R86" s="39" t="s">
        <v>30</v>
      </c>
      <c r="S86" s="119"/>
      <c r="T86" s="119"/>
      <c r="U86" s="119"/>
      <c r="V86" s="119"/>
      <c r="W86" s="119"/>
      <c r="X86" s="37">
        <v>0</v>
      </c>
      <c r="Y86" s="36">
        <v>29.6</v>
      </c>
      <c r="Z86" s="35"/>
      <c r="AA86" s="33">
        <v>213.95599999999999</v>
      </c>
      <c r="AB86" s="120"/>
      <c r="AC86" s="121"/>
      <c r="AD86" s="33">
        <v>29.593</v>
      </c>
      <c r="AE86" s="122"/>
      <c r="AF86" s="122"/>
      <c r="AG86" s="123"/>
      <c r="AH86" s="92">
        <f t="shared" si="9"/>
        <v>0.13831348501561069</v>
      </c>
      <c r="AI86" s="33">
        <v>0</v>
      </c>
      <c r="AJ86" s="33">
        <f t="shared" si="10"/>
        <v>-29.593</v>
      </c>
      <c r="AK86" s="92">
        <f t="shared" si="11"/>
        <v>0</v>
      </c>
    </row>
    <row r="87" spans="1:37" ht="34.5" customHeight="1">
      <c r="A87" s="31"/>
      <c r="B87" s="110" t="s">
        <v>277</v>
      </c>
      <c r="C87" s="110"/>
      <c r="D87" s="110"/>
      <c r="E87" s="110"/>
      <c r="F87" s="110"/>
      <c r="G87" s="110"/>
      <c r="H87" s="110"/>
      <c r="I87" s="110"/>
      <c r="J87" s="110"/>
      <c r="K87" s="110"/>
      <c r="L87" s="110"/>
      <c r="M87" s="110"/>
      <c r="N87" s="110"/>
      <c r="O87" s="110"/>
      <c r="P87" s="111"/>
      <c r="Q87" s="40" t="s">
        <v>275</v>
      </c>
      <c r="R87" s="39">
        <v>111</v>
      </c>
      <c r="S87" s="119"/>
      <c r="T87" s="119"/>
      <c r="U87" s="119"/>
      <c r="V87" s="119"/>
      <c r="W87" s="119"/>
      <c r="X87" s="37">
        <v>0</v>
      </c>
      <c r="Y87" s="36">
        <v>22.7</v>
      </c>
      <c r="Z87" s="35"/>
      <c r="AA87" s="33">
        <v>162.95599999999999</v>
      </c>
      <c r="AB87" s="120"/>
      <c r="AC87" s="121"/>
      <c r="AD87" s="33">
        <v>22.728999999999999</v>
      </c>
      <c r="AE87" s="122"/>
      <c r="AF87" s="122"/>
      <c r="AG87" s="123"/>
      <c r="AH87" s="92">
        <f t="shared" si="9"/>
        <v>0.13947936866393382</v>
      </c>
      <c r="AI87" s="33">
        <v>0</v>
      </c>
      <c r="AJ87" s="33">
        <f t="shared" si="10"/>
        <v>-22.728999999999999</v>
      </c>
      <c r="AK87" s="92">
        <f t="shared" si="11"/>
        <v>0</v>
      </c>
    </row>
    <row r="88" spans="1:37" ht="45.75" customHeight="1">
      <c r="A88" s="31"/>
      <c r="B88" s="110" t="s">
        <v>276</v>
      </c>
      <c r="C88" s="110"/>
      <c r="D88" s="110"/>
      <c r="E88" s="110"/>
      <c r="F88" s="110"/>
      <c r="G88" s="110"/>
      <c r="H88" s="110"/>
      <c r="I88" s="110"/>
      <c r="J88" s="110"/>
      <c r="K88" s="110"/>
      <c r="L88" s="110"/>
      <c r="M88" s="110"/>
      <c r="N88" s="110"/>
      <c r="O88" s="110"/>
      <c r="P88" s="111"/>
      <c r="Q88" s="40" t="s">
        <v>275</v>
      </c>
      <c r="R88" s="39">
        <v>119</v>
      </c>
      <c r="S88" s="119"/>
      <c r="T88" s="119"/>
      <c r="U88" s="119"/>
      <c r="V88" s="119"/>
      <c r="W88" s="119"/>
      <c r="X88" s="37">
        <v>0</v>
      </c>
      <c r="Y88" s="36">
        <v>6.9</v>
      </c>
      <c r="Z88" s="35"/>
      <c r="AA88" s="33">
        <v>51</v>
      </c>
      <c r="AB88" s="120"/>
      <c r="AC88" s="121"/>
      <c r="AD88" s="33">
        <v>6.8639999999999999</v>
      </c>
      <c r="AE88" s="122"/>
      <c r="AF88" s="122"/>
      <c r="AG88" s="123"/>
      <c r="AH88" s="92">
        <f t="shared" si="9"/>
        <v>0.13458823529411765</v>
      </c>
      <c r="AI88" s="33">
        <v>0</v>
      </c>
      <c r="AJ88" s="33">
        <f t="shared" si="10"/>
        <v>-6.8639999999999999</v>
      </c>
      <c r="AK88" s="92">
        <f t="shared" si="11"/>
        <v>0</v>
      </c>
    </row>
    <row r="89" spans="1:37" ht="23.25" customHeight="1">
      <c r="A89" s="31"/>
      <c r="B89" s="110" t="s">
        <v>274</v>
      </c>
      <c r="C89" s="110"/>
      <c r="D89" s="110"/>
      <c r="E89" s="110"/>
      <c r="F89" s="110"/>
      <c r="G89" s="110"/>
      <c r="H89" s="110"/>
      <c r="I89" s="110"/>
      <c r="J89" s="110"/>
      <c r="K89" s="110"/>
      <c r="L89" s="110"/>
      <c r="M89" s="110"/>
      <c r="N89" s="110"/>
      <c r="O89" s="110"/>
      <c r="P89" s="111"/>
      <c r="Q89" s="40" t="s">
        <v>273</v>
      </c>
      <c r="R89" s="39" t="s">
        <v>30</v>
      </c>
      <c r="S89" s="119"/>
      <c r="T89" s="119"/>
      <c r="U89" s="119"/>
      <c r="V89" s="119"/>
      <c r="W89" s="119"/>
      <c r="X89" s="37">
        <v>0</v>
      </c>
      <c r="Y89" s="36">
        <v>7.5</v>
      </c>
      <c r="Z89" s="35"/>
      <c r="AA89" s="33">
        <v>1510.444</v>
      </c>
      <c r="AB89" s="120"/>
      <c r="AC89" s="121"/>
      <c r="AD89" s="33">
        <v>7.5</v>
      </c>
      <c r="AE89" s="122"/>
      <c r="AF89" s="122"/>
      <c r="AG89" s="123"/>
      <c r="AH89" s="92">
        <f t="shared" si="9"/>
        <v>4.9654273842658185E-3</v>
      </c>
      <c r="AI89" s="33">
        <v>0</v>
      </c>
      <c r="AJ89" s="33">
        <f t="shared" si="10"/>
        <v>-7.5</v>
      </c>
      <c r="AK89" s="92">
        <f t="shared" si="11"/>
        <v>0</v>
      </c>
    </row>
    <row r="90" spans="1:37" ht="45.75" customHeight="1">
      <c r="A90" s="31"/>
      <c r="B90" s="110" t="s">
        <v>272</v>
      </c>
      <c r="C90" s="110"/>
      <c r="D90" s="110"/>
      <c r="E90" s="110"/>
      <c r="F90" s="110"/>
      <c r="G90" s="110"/>
      <c r="H90" s="110"/>
      <c r="I90" s="110"/>
      <c r="J90" s="110"/>
      <c r="K90" s="110"/>
      <c r="L90" s="110"/>
      <c r="M90" s="110"/>
      <c r="N90" s="110"/>
      <c r="O90" s="110"/>
      <c r="P90" s="111"/>
      <c r="Q90" s="40" t="s">
        <v>271</v>
      </c>
      <c r="R90" s="39">
        <v>244</v>
      </c>
      <c r="S90" s="119"/>
      <c r="T90" s="119"/>
      <c r="U90" s="119"/>
      <c r="V90" s="119"/>
      <c r="W90" s="119"/>
      <c r="X90" s="37">
        <v>0</v>
      </c>
      <c r="Y90" s="36">
        <v>0</v>
      </c>
      <c r="Z90" s="35"/>
      <c r="AA90" s="33">
        <v>1359.4</v>
      </c>
      <c r="AB90" s="120"/>
      <c r="AC90" s="121"/>
      <c r="AD90" s="33">
        <v>0</v>
      </c>
      <c r="AE90" s="122"/>
      <c r="AF90" s="122"/>
      <c r="AG90" s="123"/>
      <c r="AH90" s="92">
        <f t="shared" si="9"/>
        <v>0</v>
      </c>
      <c r="AI90" s="33">
        <v>0</v>
      </c>
      <c r="AJ90" s="33">
        <f t="shared" si="10"/>
        <v>0</v>
      </c>
      <c r="AK90" s="92" t="e">
        <f t="shared" si="11"/>
        <v>#DIV/0!</v>
      </c>
    </row>
    <row r="91" spans="1:37" ht="45.75" customHeight="1">
      <c r="A91" s="31"/>
      <c r="B91" s="110" t="s">
        <v>270</v>
      </c>
      <c r="C91" s="110"/>
      <c r="D91" s="110"/>
      <c r="E91" s="110"/>
      <c r="F91" s="110"/>
      <c r="G91" s="110"/>
      <c r="H91" s="110"/>
      <c r="I91" s="110"/>
      <c r="J91" s="110"/>
      <c r="K91" s="110"/>
      <c r="L91" s="110"/>
      <c r="M91" s="110"/>
      <c r="N91" s="110"/>
      <c r="O91" s="110"/>
      <c r="P91" s="111"/>
      <c r="Q91" s="40" t="s">
        <v>269</v>
      </c>
      <c r="R91" s="39">
        <v>244</v>
      </c>
      <c r="S91" s="119"/>
      <c r="T91" s="119"/>
      <c r="U91" s="119"/>
      <c r="V91" s="119"/>
      <c r="W91" s="119"/>
      <c r="X91" s="37">
        <v>0</v>
      </c>
      <c r="Y91" s="36">
        <v>7.5</v>
      </c>
      <c r="Z91" s="35"/>
      <c r="AA91" s="33">
        <v>151.04400000000001</v>
      </c>
      <c r="AB91" s="120"/>
      <c r="AC91" s="121"/>
      <c r="AD91" s="33">
        <v>7.5</v>
      </c>
      <c r="AE91" s="122"/>
      <c r="AF91" s="122"/>
      <c r="AG91" s="123"/>
      <c r="AH91" s="92">
        <f t="shared" si="9"/>
        <v>4.9654405338841662E-2</v>
      </c>
      <c r="AI91" s="33">
        <v>0</v>
      </c>
      <c r="AJ91" s="33">
        <f t="shared" si="10"/>
        <v>-7.5</v>
      </c>
      <c r="AK91" s="92">
        <f t="shared" si="11"/>
        <v>0</v>
      </c>
    </row>
    <row r="92" spans="1:37" s="107" customFormat="1" ht="23.25" customHeight="1">
      <c r="A92" s="98"/>
      <c r="B92" s="136" t="s">
        <v>268</v>
      </c>
      <c r="C92" s="136"/>
      <c r="D92" s="136"/>
      <c r="E92" s="136"/>
      <c r="F92" s="136"/>
      <c r="G92" s="136"/>
      <c r="H92" s="136"/>
      <c r="I92" s="136"/>
      <c r="J92" s="136"/>
      <c r="K92" s="136"/>
      <c r="L92" s="136"/>
      <c r="M92" s="136"/>
      <c r="N92" s="136"/>
      <c r="O92" s="136"/>
      <c r="P92" s="137"/>
      <c r="Q92" s="99" t="s">
        <v>267</v>
      </c>
      <c r="R92" s="100" t="s">
        <v>30</v>
      </c>
      <c r="S92" s="129"/>
      <c r="T92" s="129"/>
      <c r="U92" s="129"/>
      <c r="V92" s="129"/>
      <c r="W92" s="129"/>
      <c r="X92" s="101">
        <v>0</v>
      </c>
      <c r="Y92" s="105">
        <v>4867.2</v>
      </c>
      <c r="Z92" s="103"/>
      <c r="AA92" s="104">
        <v>36032.034</v>
      </c>
      <c r="AB92" s="130"/>
      <c r="AC92" s="131"/>
      <c r="AD92" s="104">
        <v>4867.1559999999999</v>
      </c>
      <c r="AE92" s="127"/>
      <c r="AF92" s="127"/>
      <c r="AG92" s="128"/>
      <c r="AH92" s="106">
        <f t="shared" si="9"/>
        <v>0.13507858035435913</v>
      </c>
      <c r="AI92" s="104">
        <f>AI93+AI96+AI98</f>
        <v>2869.7</v>
      </c>
      <c r="AJ92" s="104">
        <f t="shared" si="10"/>
        <v>-1997.4560000000001</v>
      </c>
      <c r="AK92" s="106">
        <f t="shared" si="11"/>
        <v>0.58960509998035815</v>
      </c>
    </row>
    <row r="93" spans="1:37" ht="57" customHeight="1">
      <c r="A93" s="31"/>
      <c r="B93" s="110" t="s">
        <v>266</v>
      </c>
      <c r="C93" s="110"/>
      <c r="D93" s="110"/>
      <c r="E93" s="110"/>
      <c r="F93" s="110"/>
      <c r="G93" s="110"/>
      <c r="H93" s="110"/>
      <c r="I93" s="110"/>
      <c r="J93" s="110"/>
      <c r="K93" s="110"/>
      <c r="L93" s="110"/>
      <c r="M93" s="110"/>
      <c r="N93" s="110"/>
      <c r="O93" s="110"/>
      <c r="P93" s="111"/>
      <c r="Q93" s="40" t="s">
        <v>265</v>
      </c>
      <c r="R93" s="39" t="s">
        <v>30</v>
      </c>
      <c r="S93" s="119"/>
      <c r="T93" s="119"/>
      <c r="U93" s="119"/>
      <c r="V93" s="119"/>
      <c r="W93" s="119"/>
      <c r="X93" s="37">
        <v>0</v>
      </c>
      <c r="Y93" s="36">
        <v>1149.7</v>
      </c>
      <c r="Z93" s="35"/>
      <c r="AA93" s="33">
        <v>12456.210999999999</v>
      </c>
      <c r="AB93" s="120"/>
      <c r="AC93" s="121"/>
      <c r="AD93" s="33">
        <v>1149.7090000000001</v>
      </c>
      <c r="AE93" s="122"/>
      <c r="AF93" s="122"/>
      <c r="AG93" s="123"/>
      <c r="AH93" s="92">
        <f t="shared" si="9"/>
        <v>9.2300058179810865E-2</v>
      </c>
      <c r="AI93" s="33">
        <f>SUM(AI94:AI95)</f>
        <v>2188.4</v>
      </c>
      <c r="AJ93" s="33">
        <f t="shared" si="10"/>
        <v>1038.691</v>
      </c>
      <c r="AK93" s="92">
        <f t="shared" si="11"/>
        <v>1.9034381743554238</v>
      </c>
    </row>
    <row r="94" spans="1:37" ht="57" customHeight="1">
      <c r="A94" s="31"/>
      <c r="B94" s="110" t="s">
        <v>264</v>
      </c>
      <c r="C94" s="110"/>
      <c r="D94" s="110"/>
      <c r="E94" s="110"/>
      <c r="F94" s="110"/>
      <c r="G94" s="110"/>
      <c r="H94" s="110"/>
      <c r="I94" s="110"/>
      <c r="J94" s="110"/>
      <c r="K94" s="110"/>
      <c r="L94" s="110"/>
      <c r="M94" s="110"/>
      <c r="N94" s="110"/>
      <c r="O94" s="110"/>
      <c r="P94" s="111"/>
      <c r="Q94" s="40" t="s">
        <v>263</v>
      </c>
      <c r="R94" s="39">
        <v>323</v>
      </c>
      <c r="S94" s="119"/>
      <c r="T94" s="119"/>
      <c r="U94" s="119"/>
      <c r="V94" s="119"/>
      <c r="W94" s="119"/>
      <c r="X94" s="37">
        <v>0</v>
      </c>
      <c r="Y94" s="36">
        <v>1092.2</v>
      </c>
      <c r="Z94" s="35"/>
      <c r="AA94" s="33">
        <v>11833.4</v>
      </c>
      <c r="AB94" s="120"/>
      <c r="AC94" s="121"/>
      <c r="AD94" s="33">
        <v>1092.223</v>
      </c>
      <c r="AE94" s="122"/>
      <c r="AF94" s="122"/>
      <c r="AG94" s="123"/>
      <c r="AH94" s="92">
        <f t="shared" si="9"/>
        <v>9.2300015211181904E-2</v>
      </c>
      <c r="AI94" s="33">
        <v>2078.6</v>
      </c>
      <c r="AJ94" s="33">
        <f t="shared" si="10"/>
        <v>986.37699999999995</v>
      </c>
      <c r="AK94" s="92">
        <f t="shared" si="11"/>
        <v>1.903091218551523</v>
      </c>
    </row>
    <row r="95" spans="1:37" ht="57" customHeight="1">
      <c r="A95" s="31"/>
      <c r="B95" s="110" t="s">
        <v>262</v>
      </c>
      <c r="C95" s="110"/>
      <c r="D95" s="110"/>
      <c r="E95" s="110"/>
      <c r="F95" s="110"/>
      <c r="G95" s="110"/>
      <c r="H95" s="110"/>
      <c r="I95" s="110"/>
      <c r="J95" s="110"/>
      <c r="K95" s="110"/>
      <c r="L95" s="110"/>
      <c r="M95" s="110"/>
      <c r="N95" s="110"/>
      <c r="O95" s="110"/>
      <c r="P95" s="111"/>
      <c r="Q95" s="40" t="s">
        <v>261</v>
      </c>
      <c r="R95" s="39">
        <v>323</v>
      </c>
      <c r="S95" s="119"/>
      <c r="T95" s="119"/>
      <c r="U95" s="119"/>
      <c r="V95" s="119"/>
      <c r="W95" s="119"/>
      <c r="X95" s="37">
        <v>0</v>
      </c>
      <c r="Y95" s="36">
        <v>57.5</v>
      </c>
      <c r="Z95" s="35"/>
      <c r="AA95" s="33">
        <v>622.81100000000004</v>
      </c>
      <c r="AB95" s="120"/>
      <c r="AC95" s="121"/>
      <c r="AD95" s="33">
        <v>57.484999999999999</v>
      </c>
      <c r="AE95" s="122"/>
      <c r="AF95" s="122"/>
      <c r="AG95" s="123"/>
      <c r="AH95" s="92">
        <f t="shared" si="9"/>
        <v>9.2299268959604108E-2</v>
      </c>
      <c r="AI95" s="33">
        <v>109.8</v>
      </c>
      <c r="AJ95" s="33">
        <f t="shared" si="10"/>
        <v>52.314999999999998</v>
      </c>
      <c r="AK95" s="92">
        <f t="shared" si="11"/>
        <v>1.9100634948247368</v>
      </c>
    </row>
    <row r="96" spans="1:37" ht="45.75" customHeight="1">
      <c r="A96" s="31"/>
      <c r="B96" s="110" t="s">
        <v>260</v>
      </c>
      <c r="C96" s="110"/>
      <c r="D96" s="110"/>
      <c r="E96" s="110"/>
      <c r="F96" s="110"/>
      <c r="G96" s="110"/>
      <c r="H96" s="110"/>
      <c r="I96" s="110"/>
      <c r="J96" s="110"/>
      <c r="K96" s="110"/>
      <c r="L96" s="110"/>
      <c r="M96" s="110"/>
      <c r="N96" s="110"/>
      <c r="O96" s="110"/>
      <c r="P96" s="111"/>
      <c r="Q96" s="40" t="s">
        <v>259</v>
      </c>
      <c r="R96" s="39" t="s">
        <v>30</v>
      </c>
      <c r="S96" s="119"/>
      <c r="T96" s="119"/>
      <c r="U96" s="119"/>
      <c r="V96" s="119"/>
      <c r="W96" s="119"/>
      <c r="X96" s="37">
        <v>0</v>
      </c>
      <c r="Y96" s="36">
        <v>1759.5</v>
      </c>
      <c r="Z96" s="35"/>
      <c r="AA96" s="33">
        <v>12109</v>
      </c>
      <c r="AB96" s="120"/>
      <c r="AC96" s="121"/>
      <c r="AD96" s="33">
        <v>1759.5429999999999</v>
      </c>
      <c r="AE96" s="122"/>
      <c r="AF96" s="122"/>
      <c r="AG96" s="123"/>
      <c r="AH96" s="92">
        <f t="shared" si="9"/>
        <v>0.14530869601123131</v>
      </c>
      <c r="AI96" s="33">
        <f>AI97</f>
        <v>681.3</v>
      </c>
      <c r="AJ96" s="33">
        <f t="shared" si="10"/>
        <v>-1078.2429999999999</v>
      </c>
      <c r="AK96" s="92">
        <f t="shared" si="11"/>
        <v>0.3872028134578126</v>
      </c>
    </row>
    <row r="97" spans="1:37" ht="45.75" customHeight="1">
      <c r="A97" s="31"/>
      <c r="B97" s="110" t="s">
        <v>258</v>
      </c>
      <c r="C97" s="110"/>
      <c r="D97" s="110"/>
      <c r="E97" s="110"/>
      <c r="F97" s="110"/>
      <c r="G97" s="110"/>
      <c r="H97" s="110"/>
      <c r="I97" s="110"/>
      <c r="J97" s="110"/>
      <c r="K97" s="110"/>
      <c r="L97" s="110"/>
      <c r="M97" s="110"/>
      <c r="N97" s="110"/>
      <c r="O97" s="110"/>
      <c r="P97" s="111"/>
      <c r="Q97" s="40" t="s">
        <v>257</v>
      </c>
      <c r="R97" s="39">
        <v>244</v>
      </c>
      <c r="S97" s="119"/>
      <c r="T97" s="119"/>
      <c r="U97" s="119"/>
      <c r="V97" s="119"/>
      <c r="W97" s="119"/>
      <c r="X97" s="37">
        <v>0</v>
      </c>
      <c r="Y97" s="36">
        <v>1759.5</v>
      </c>
      <c r="Z97" s="35"/>
      <c r="AA97" s="33">
        <v>12109</v>
      </c>
      <c r="AB97" s="120"/>
      <c r="AC97" s="121"/>
      <c r="AD97" s="33">
        <v>1759.5429999999999</v>
      </c>
      <c r="AE97" s="122"/>
      <c r="AF97" s="122"/>
      <c r="AG97" s="123"/>
      <c r="AH97" s="92">
        <f t="shared" si="9"/>
        <v>0.14530869601123131</v>
      </c>
      <c r="AI97" s="33">
        <v>681.3</v>
      </c>
      <c r="AJ97" s="33">
        <f t="shared" si="10"/>
        <v>-1078.2429999999999</v>
      </c>
      <c r="AK97" s="92">
        <f t="shared" si="11"/>
        <v>0.3872028134578126</v>
      </c>
    </row>
    <row r="98" spans="1:37" ht="34.5" customHeight="1">
      <c r="A98" s="31"/>
      <c r="B98" s="110" t="s">
        <v>256</v>
      </c>
      <c r="C98" s="110"/>
      <c r="D98" s="110"/>
      <c r="E98" s="110"/>
      <c r="F98" s="110"/>
      <c r="G98" s="110"/>
      <c r="H98" s="110"/>
      <c r="I98" s="110"/>
      <c r="J98" s="110"/>
      <c r="K98" s="110"/>
      <c r="L98" s="110"/>
      <c r="M98" s="110"/>
      <c r="N98" s="110"/>
      <c r="O98" s="110"/>
      <c r="P98" s="111"/>
      <c r="Q98" s="40" t="s">
        <v>255</v>
      </c>
      <c r="R98" s="39" t="s">
        <v>30</v>
      </c>
      <c r="S98" s="119"/>
      <c r="T98" s="119"/>
      <c r="U98" s="119"/>
      <c r="V98" s="119"/>
      <c r="W98" s="119"/>
      <c r="X98" s="37">
        <v>0</v>
      </c>
      <c r="Y98" s="36">
        <v>1957.9</v>
      </c>
      <c r="Z98" s="35"/>
      <c r="AA98" s="33">
        <v>11466.823</v>
      </c>
      <c r="AB98" s="120"/>
      <c r="AC98" s="121"/>
      <c r="AD98" s="33">
        <v>1957.905</v>
      </c>
      <c r="AE98" s="122"/>
      <c r="AF98" s="122"/>
      <c r="AG98" s="123"/>
      <c r="AH98" s="92">
        <f t="shared" si="9"/>
        <v>0.1707452011773444</v>
      </c>
      <c r="AI98" s="33">
        <f>AI99</f>
        <v>0</v>
      </c>
      <c r="AJ98" s="33">
        <f t="shared" si="10"/>
        <v>-1957.905</v>
      </c>
      <c r="AK98" s="92">
        <f t="shared" si="11"/>
        <v>0</v>
      </c>
    </row>
    <row r="99" spans="1:37" ht="45.75" customHeight="1">
      <c r="A99" s="31"/>
      <c r="B99" s="110" t="s">
        <v>254</v>
      </c>
      <c r="C99" s="110"/>
      <c r="D99" s="110"/>
      <c r="E99" s="110"/>
      <c r="F99" s="110"/>
      <c r="G99" s="110"/>
      <c r="H99" s="110"/>
      <c r="I99" s="110"/>
      <c r="J99" s="110"/>
      <c r="K99" s="110"/>
      <c r="L99" s="110"/>
      <c r="M99" s="110"/>
      <c r="N99" s="110"/>
      <c r="O99" s="110"/>
      <c r="P99" s="111"/>
      <c r="Q99" s="40" t="s">
        <v>253</v>
      </c>
      <c r="R99" s="39">
        <v>244</v>
      </c>
      <c r="S99" s="119"/>
      <c r="T99" s="119"/>
      <c r="U99" s="119"/>
      <c r="V99" s="119"/>
      <c r="W99" s="119"/>
      <c r="X99" s="37">
        <v>0</v>
      </c>
      <c r="Y99" s="36">
        <v>1957.9</v>
      </c>
      <c r="Z99" s="35"/>
      <c r="AA99" s="33">
        <v>11466.823</v>
      </c>
      <c r="AB99" s="120"/>
      <c r="AC99" s="121"/>
      <c r="AD99" s="33">
        <v>1957.905</v>
      </c>
      <c r="AE99" s="122"/>
      <c r="AF99" s="122"/>
      <c r="AG99" s="123"/>
      <c r="AH99" s="92">
        <f t="shared" si="9"/>
        <v>0.1707452011773444</v>
      </c>
      <c r="AI99" s="33">
        <v>0</v>
      </c>
      <c r="AJ99" s="33">
        <f t="shared" si="10"/>
        <v>-1957.905</v>
      </c>
      <c r="AK99" s="92">
        <f t="shared" si="11"/>
        <v>0</v>
      </c>
    </row>
    <row r="100" spans="1:37" ht="23.25" customHeight="1">
      <c r="A100" s="31"/>
      <c r="B100" s="124" t="s">
        <v>252</v>
      </c>
      <c r="C100" s="124"/>
      <c r="D100" s="124"/>
      <c r="E100" s="124"/>
      <c r="F100" s="124"/>
      <c r="G100" s="124"/>
      <c r="H100" s="124"/>
      <c r="I100" s="124"/>
      <c r="J100" s="124"/>
      <c r="K100" s="124"/>
      <c r="L100" s="124"/>
      <c r="M100" s="124"/>
      <c r="N100" s="124"/>
      <c r="O100" s="124"/>
      <c r="P100" s="125"/>
      <c r="Q100" s="43" t="s">
        <v>251</v>
      </c>
      <c r="R100" s="42" t="s">
        <v>30</v>
      </c>
      <c r="S100" s="126"/>
      <c r="T100" s="126"/>
      <c r="U100" s="126"/>
      <c r="V100" s="126"/>
      <c r="W100" s="126"/>
      <c r="X100" s="37">
        <v>0</v>
      </c>
      <c r="Y100" s="36">
        <v>16.100000000000001</v>
      </c>
      <c r="Z100" s="35"/>
      <c r="AA100" s="41">
        <v>350</v>
      </c>
      <c r="AB100" s="132"/>
      <c r="AC100" s="133"/>
      <c r="AD100" s="41">
        <v>16.071999999999999</v>
      </c>
      <c r="AE100" s="134"/>
      <c r="AF100" s="134"/>
      <c r="AG100" s="135"/>
      <c r="AH100" s="91">
        <f t="shared" si="9"/>
        <v>4.5919999999999996E-2</v>
      </c>
      <c r="AI100" s="41">
        <f>AI101+AI104+AI107+AI110</f>
        <v>53.5</v>
      </c>
      <c r="AJ100" s="41">
        <f t="shared" si="10"/>
        <v>37.427999999999997</v>
      </c>
      <c r="AK100" s="91">
        <f t="shared" si="11"/>
        <v>3.3287705326032855</v>
      </c>
    </row>
    <row r="101" spans="1:37" ht="23.25" customHeight="1">
      <c r="A101" s="31"/>
      <c r="B101" s="110" t="s">
        <v>250</v>
      </c>
      <c r="C101" s="110"/>
      <c r="D101" s="110"/>
      <c r="E101" s="110"/>
      <c r="F101" s="110"/>
      <c r="G101" s="110"/>
      <c r="H101" s="110"/>
      <c r="I101" s="110"/>
      <c r="J101" s="110"/>
      <c r="K101" s="110"/>
      <c r="L101" s="110"/>
      <c r="M101" s="110"/>
      <c r="N101" s="110"/>
      <c r="O101" s="110"/>
      <c r="P101" s="111"/>
      <c r="Q101" s="40" t="s">
        <v>249</v>
      </c>
      <c r="R101" s="39" t="s">
        <v>30</v>
      </c>
      <c r="S101" s="119"/>
      <c r="T101" s="119"/>
      <c r="U101" s="119"/>
      <c r="V101" s="119"/>
      <c r="W101" s="119"/>
      <c r="X101" s="37">
        <v>0</v>
      </c>
      <c r="Y101" s="36">
        <v>0</v>
      </c>
      <c r="Z101" s="35"/>
      <c r="AA101" s="33">
        <v>30</v>
      </c>
      <c r="AB101" s="120"/>
      <c r="AC101" s="121"/>
      <c r="AD101" s="33">
        <v>0</v>
      </c>
      <c r="AE101" s="122"/>
      <c r="AF101" s="122"/>
      <c r="AG101" s="123"/>
      <c r="AH101" s="92">
        <f t="shared" si="9"/>
        <v>0</v>
      </c>
      <c r="AI101" s="33">
        <f>AI102</f>
        <v>0</v>
      </c>
      <c r="AJ101" s="33">
        <f t="shared" si="10"/>
        <v>0</v>
      </c>
      <c r="AK101" s="92" t="e">
        <f t="shared" si="11"/>
        <v>#DIV/0!</v>
      </c>
    </row>
    <row r="102" spans="1:37" ht="15.75" customHeight="1">
      <c r="A102" s="31"/>
      <c r="B102" s="110" t="s">
        <v>248</v>
      </c>
      <c r="C102" s="110"/>
      <c r="D102" s="110"/>
      <c r="E102" s="110"/>
      <c r="F102" s="110"/>
      <c r="G102" s="110"/>
      <c r="H102" s="110"/>
      <c r="I102" s="110"/>
      <c r="J102" s="110"/>
      <c r="K102" s="110"/>
      <c r="L102" s="110"/>
      <c r="M102" s="110"/>
      <c r="N102" s="110"/>
      <c r="O102" s="110"/>
      <c r="P102" s="111"/>
      <c r="Q102" s="40" t="s">
        <v>247</v>
      </c>
      <c r="R102" s="39" t="s">
        <v>30</v>
      </c>
      <c r="S102" s="119"/>
      <c r="T102" s="119"/>
      <c r="U102" s="119"/>
      <c r="V102" s="119"/>
      <c r="W102" s="119"/>
      <c r="X102" s="37">
        <v>0</v>
      </c>
      <c r="Y102" s="36">
        <v>0</v>
      </c>
      <c r="Z102" s="35"/>
      <c r="AA102" s="33">
        <v>30</v>
      </c>
      <c r="AB102" s="120"/>
      <c r="AC102" s="121"/>
      <c r="AD102" s="33">
        <v>0</v>
      </c>
      <c r="AE102" s="122"/>
      <c r="AF102" s="122"/>
      <c r="AG102" s="123"/>
      <c r="AH102" s="92">
        <f t="shared" si="9"/>
        <v>0</v>
      </c>
      <c r="AI102" s="33">
        <f>AI103</f>
        <v>0</v>
      </c>
      <c r="AJ102" s="33">
        <f t="shared" si="10"/>
        <v>0</v>
      </c>
      <c r="AK102" s="92" t="e">
        <f t="shared" si="11"/>
        <v>#DIV/0!</v>
      </c>
    </row>
    <row r="103" spans="1:37" ht="23.25" customHeight="1">
      <c r="A103" s="31"/>
      <c r="B103" s="110" t="s">
        <v>246</v>
      </c>
      <c r="C103" s="110"/>
      <c r="D103" s="110"/>
      <c r="E103" s="110"/>
      <c r="F103" s="110"/>
      <c r="G103" s="110"/>
      <c r="H103" s="110"/>
      <c r="I103" s="110"/>
      <c r="J103" s="110"/>
      <c r="K103" s="110"/>
      <c r="L103" s="110"/>
      <c r="M103" s="110"/>
      <c r="N103" s="110"/>
      <c r="O103" s="110"/>
      <c r="P103" s="111"/>
      <c r="Q103" s="40" t="s">
        <v>245</v>
      </c>
      <c r="R103" s="39">
        <v>244</v>
      </c>
      <c r="S103" s="119"/>
      <c r="T103" s="119"/>
      <c r="U103" s="119"/>
      <c r="V103" s="119"/>
      <c r="W103" s="119"/>
      <c r="X103" s="37">
        <v>0</v>
      </c>
      <c r="Y103" s="36">
        <v>0</v>
      </c>
      <c r="Z103" s="35"/>
      <c r="AA103" s="33">
        <v>30</v>
      </c>
      <c r="AB103" s="120"/>
      <c r="AC103" s="121"/>
      <c r="AD103" s="33">
        <v>0</v>
      </c>
      <c r="AE103" s="122"/>
      <c r="AF103" s="122"/>
      <c r="AG103" s="123"/>
      <c r="AH103" s="92">
        <f t="shared" si="9"/>
        <v>0</v>
      </c>
      <c r="AI103" s="33">
        <v>0</v>
      </c>
      <c r="AJ103" s="33">
        <f t="shared" si="10"/>
        <v>0</v>
      </c>
      <c r="AK103" s="92" t="e">
        <f t="shared" si="11"/>
        <v>#DIV/0!</v>
      </c>
    </row>
    <row r="104" spans="1:37" ht="23.25" customHeight="1">
      <c r="A104" s="31"/>
      <c r="B104" s="110" t="s">
        <v>244</v>
      </c>
      <c r="C104" s="110"/>
      <c r="D104" s="110"/>
      <c r="E104" s="110"/>
      <c r="F104" s="110"/>
      <c r="G104" s="110"/>
      <c r="H104" s="110"/>
      <c r="I104" s="110"/>
      <c r="J104" s="110"/>
      <c r="K104" s="110"/>
      <c r="L104" s="110"/>
      <c r="M104" s="110"/>
      <c r="N104" s="110"/>
      <c r="O104" s="110"/>
      <c r="P104" s="111"/>
      <c r="Q104" s="40" t="s">
        <v>243</v>
      </c>
      <c r="R104" s="39" t="s">
        <v>30</v>
      </c>
      <c r="S104" s="119"/>
      <c r="T104" s="119"/>
      <c r="U104" s="119"/>
      <c r="V104" s="119"/>
      <c r="W104" s="119"/>
      <c r="X104" s="37">
        <v>0</v>
      </c>
      <c r="Y104" s="36">
        <v>0</v>
      </c>
      <c r="Z104" s="35"/>
      <c r="AA104" s="33">
        <v>5</v>
      </c>
      <c r="AB104" s="120"/>
      <c r="AC104" s="121"/>
      <c r="AD104" s="33">
        <v>0</v>
      </c>
      <c r="AE104" s="122"/>
      <c r="AF104" s="122"/>
      <c r="AG104" s="123"/>
      <c r="AH104" s="92">
        <f t="shared" si="9"/>
        <v>0</v>
      </c>
      <c r="AI104" s="33">
        <f>AI105</f>
        <v>3.6</v>
      </c>
      <c r="AJ104" s="33">
        <f t="shared" si="10"/>
        <v>3.6</v>
      </c>
      <c r="AK104" s="92" t="e">
        <f t="shared" si="11"/>
        <v>#DIV/0!</v>
      </c>
    </row>
    <row r="105" spans="1:37" ht="34.5" customHeight="1">
      <c r="A105" s="31"/>
      <c r="B105" s="110" t="s">
        <v>242</v>
      </c>
      <c r="C105" s="110"/>
      <c r="D105" s="110"/>
      <c r="E105" s="110"/>
      <c r="F105" s="110"/>
      <c r="G105" s="110"/>
      <c r="H105" s="110"/>
      <c r="I105" s="110"/>
      <c r="J105" s="110"/>
      <c r="K105" s="110"/>
      <c r="L105" s="110"/>
      <c r="M105" s="110"/>
      <c r="N105" s="110"/>
      <c r="O105" s="110"/>
      <c r="P105" s="111"/>
      <c r="Q105" s="40" t="s">
        <v>241</v>
      </c>
      <c r="R105" s="39" t="s">
        <v>30</v>
      </c>
      <c r="S105" s="119"/>
      <c r="T105" s="119"/>
      <c r="U105" s="119"/>
      <c r="V105" s="119"/>
      <c r="W105" s="119"/>
      <c r="X105" s="37">
        <v>0</v>
      </c>
      <c r="Y105" s="36">
        <v>0</v>
      </c>
      <c r="Z105" s="35"/>
      <c r="AA105" s="33">
        <v>5</v>
      </c>
      <c r="AB105" s="120"/>
      <c r="AC105" s="121"/>
      <c r="AD105" s="33">
        <v>0</v>
      </c>
      <c r="AE105" s="122"/>
      <c r="AF105" s="122"/>
      <c r="AG105" s="123"/>
      <c r="AH105" s="92">
        <f t="shared" si="9"/>
        <v>0</v>
      </c>
      <c r="AI105" s="33">
        <v>3.6</v>
      </c>
      <c r="AJ105" s="33">
        <f t="shared" si="10"/>
        <v>3.6</v>
      </c>
      <c r="AK105" s="92" t="e">
        <f t="shared" si="11"/>
        <v>#DIV/0!</v>
      </c>
    </row>
    <row r="106" spans="1:37" ht="34.5" customHeight="1">
      <c r="A106" s="31"/>
      <c r="B106" s="110" t="s">
        <v>240</v>
      </c>
      <c r="C106" s="110"/>
      <c r="D106" s="110"/>
      <c r="E106" s="110"/>
      <c r="F106" s="110"/>
      <c r="G106" s="110"/>
      <c r="H106" s="110"/>
      <c r="I106" s="110"/>
      <c r="J106" s="110"/>
      <c r="K106" s="110"/>
      <c r="L106" s="110"/>
      <c r="M106" s="110"/>
      <c r="N106" s="110"/>
      <c r="O106" s="110"/>
      <c r="P106" s="111"/>
      <c r="Q106" s="40" t="s">
        <v>239</v>
      </c>
      <c r="R106" s="39">
        <v>244</v>
      </c>
      <c r="S106" s="119"/>
      <c r="T106" s="119"/>
      <c r="U106" s="119"/>
      <c r="V106" s="119"/>
      <c r="W106" s="119"/>
      <c r="X106" s="37">
        <v>0</v>
      </c>
      <c r="Y106" s="36">
        <v>0</v>
      </c>
      <c r="Z106" s="35"/>
      <c r="AA106" s="33">
        <v>5</v>
      </c>
      <c r="AB106" s="120"/>
      <c r="AC106" s="121"/>
      <c r="AD106" s="33">
        <v>0</v>
      </c>
      <c r="AE106" s="122"/>
      <c r="AF106" s="122"/>
      <c r="AG106" s="123"/>
      <c r="AH106" s="92">
        <f t="shared" si="9"/>
        <v>0</v>
      </c>
      <c r="AI106" s="33">
        <v>3.6</v>
      </c>
      <c r="AJ106" s="33">
        <f t="shared" si="10"/>
        <v>3.6</v>
      </c>
      <c r="AK106" s="92" t="e">
        <f t="shared" si="11"/>
        <v>#DIV/0!</v>
      </c>
    </row>
    <row r="107" spans="1:37" ht="15.75" customHeight="1">
      <c r="A107" s="31"/>
      <c r="B107" s="110" t="s">
        <v>238</v>
      </c>
      <c r="C107" s="110"/>
      <c r="D107" s="110"/>
      <c r="E107" s="110"/>
      <c r="F107" s="110"/>
      <c r="G107" s="110"/>
      <c r="H107" s="110"/>
      <c r="I107" s="110"/>
      <c r="J107" s="110"/>
      <c r="K107" s="110"/>
      <c r="L107" s="110"/>
      <c r="M107" s="110"/>
      <c r="N107" s="110"/>
      <c r="O107" s="110"/>
      <c r="P107" s="111"/>
      <c r="Q107" s="40" t="s">
        <v>237</v>
      </c>
      <c r="R107" s="39" t="s">
        <v>30</v>
      </c>
      <c r="S107" s="119"/>
      <c r="T107" s="119"/>
      <c r="U107" s="119"/>
      <c r="V107" s="119"/>
      <c r="W107" s="119"/>
      <c r="X107" s="37">
        <v>0</v>
      </c>
      <c r="Y107" s="36">
        <v>0</v>
      </c>
      <c r="Z107" s="35"/>
      <c r="AA107" s="33">
        <v>35</v>
      </c>
      <c r="AB107" s="120"/>
      <c r="AC107" s="121"/>
      <c r="AD107" s="33">
        <v>0</v>
      </c>
      <c r="AE107" s="122"/>
      <c r="AF107" s="122"/>
      <c r="AG107" s="123"/>
      <c r="AH107" s="92">
        <f t="shared" si="9"/>
        <v>0</v>
      </c>
      <c r="AI107" s="33">
        <f>AI108</f>
        <v>12.8</v>
      </c>
      <c r="AJ107" s="33">
        <f t="shared" si="10"/>
        <v>12.8</v>
      </c>
      <c r="AK107" s="92" t="e">
        <f t="shared" si="11"/>
        <v>#DIV/0!</v>
      </c>
    </row>
    <row r="108" spans="1:37" ht="23.25" customHeight="1">
      <c r="A108" s="31"/>
      <c r="B108" s="110" t="s">
        <v>236</v>
      </c>
      <c r="C108" s="110"/>
      <c r="D108" s="110"/>
      <c r="E108" s="110"/>
      <c r="F108" s="110"/>
      <c r="G108" s="110"/>
      <c r="H108" s="110"/>
      <c r="I108" s="110"/>
      <c r="J108" s="110"/>
      <c r="K108" s="110"/>
      <c r="L108" s="110"/>
      <c r="M108" s="110"/>
      <c r="N108" s="110"/>
      <c r="O108" s="110"/>
      <c r="P108" s="111"/>
      <c r="Q108" s="40" t="s">
        <v>235</v>
      </c>
      <c r="R108" s="39" t="s">
        <v>30</v>
      </c>
      <c r="S108" s="119"/>
      <c r="T108" s="119"/>
      <c r="U108" s="119"/>
      <c r="V108" s="119"/>
      <c r="W108" s="119"/>
      <c r="X108" s="37">
        <v>0</v>
      </c>
      <c r="Y108" s="36">
        <v>0</v>
      </c>
      <c r="Z108" s="35"/>
      <c r="AA108" s="33">
        <v>35</v>
      </c>
      <c r="AB108" s="120"/>
      <c r="AC108" s="121"/>
      <c r="AD108" s="33">
        <v>0</v>
      </c>
      <c r="AE108" s="122"/>
      <c r="AF108" s="122"/>
      <c r="AG108" s="123"/>
      <c r="AH108" s="92">
        <f t="shared" si="9"/>
        <v>0</v>
      </c>
      <c r="AI108" s="33">
        <f>AI109</f>
        <v>12.8</v>
      </c>
      <c r="AJ108" s="33">
        <f t="shared" si="10"/>
        <v>12.8</v>
      </c>
      <c r="AK108" s="92" t="e">
        <f t="shared" si="11"/>
        <v>#DIV/0!</v>
      </c>
    </row>
    <row r="109" spans="1:37" ht="23.25" customHeight="1">
      <c r="A109" s="31"/>
      <c r="B109" s="110" t="s">
        <v>234</v>
      </c>
      <c r="C109" s="110"/>
      <c r="D109" s="110"/>
      <c r="E109" s="110"/>
      <c r="F109" s="110"/>
      <c r="G109" s="110"/>
      <c r="H109" s="110"/>
      <c r="I109" s="110"/>
      <c r="J109" s="110"/>
      <c r="K109" s="110"/>
      <c r="L109" s="110"/>
      <c r="M109" s="110"/>
      <c r="N109" s="110"/>
      <c r="O109" s="110"/>
      <c r="P109" s="111"/>
      <c r="Q109" s="40" t="s">
        <v>233</v>
      </c>
      <c r="R109" s="39">
        <v>244</v>
      </c>
      <c r="S109" s="119"/>
      <c r="T109" s="119"/>
      <c r="U109" s="119"/>
      <c r="V109" s="119"/>
      <c r="W109" s="119"/>
      <c r="X109" s="37">
        <v>0</v>
      </c>
      <c r="Y109" s="36">
        <v>0</v>
      </c>
      <c r="Z109" s="35"/>
      <c r="AA109" s="33">
        <v>35</v>
      </c>
      <c r="AB109" s="120"/>
      <c r="AC109" s="121"/>
      <c r="AD109" s="33">
        <v>0</v>
      </c>
      <c r="AE109" s="122"/>
      <c r="AF109" s="122"/>
      <c r="AG109" s="123"/>
      <c r="AH109" s="92">
        <f t="shared" si="9"/>
        <v>0</v>
      </c>
      <c r="AI109" s="33">
        <v>12.8</v>
      </c>
      <c r="AJ109" s="33">
        <f t="shared" si="10"/>
        <v>12.8</v>
      </c>
      <c r="AK109" s="92" t="e">
        <f t="shared" si="11"/>
        <v>#DIV/0!</v>
      </c>
    </row>
    <row r="110" spans="1:37" ht="23.25" customHeight="1">
      <c r="A110" s="31"/>
      <c r="B110" s="110" t="s">
        <v>232</v>
      </c>
      <c r="C110" s="110"/>
      <c r="D110" s="110"/>
      <c r="E110" s="110"/>
      <c r="F110" s="110"/>
      <c r="G110" s="110"/>
      <c r="H110" s="110"/>
      <c r="I110" s="110"/>
      <c r="J110" s="110"/>
      <c r="K110" s="110"/>
      <c r="L110" s="110"/>
      <c r="M110" s="110"/>
      <c r="N110" s="110"/>
      <c r="O110" s="110"/>
      <c r="P110" s="111"/>
      <c r="Q110" s="40" t="s">
        <v>231</v>
      </c>
      <c r="R110" s="39" t="s">
        <v>30</v>
      </c>
      <c r="S110" s="119"/>
      <c r="T110" s="119"/>
      <c r="U110" s="119"/>
      <c r="V110" s="119"/>
      <c r="W110" s="119"/>
      <c r="X110" s="37">
        <v>0</v>
      </c>
      <c r="Y110" s="36">
        <v>16.100000000000001</v>
      </c>
      <c r="Z110" s="35"/>
      <c r="AA110" s="33">
        <v>280</v>
      </c>
      <c r="AB110" s="120"/>
      <c r="AC110" s="121"/>
      <c r="AD110" s="33">
        <v>16.071999999999999</v>
      </c>
      <c r="AE110" s="122"/>
      <c r="AF110" s="122"/>
      <c r="AG110" s="123"/>
      <c r="AH110" s="92">
        <f t="shared" si="9"/>
        <v>5.74E-2</v>
      </c>
      <c r="AI110" s="33">
        <f>AI111</f>
        <v>37.099999999999994</v>
      </c>
      <c r="AJ110" s="33">
        <f t="shared" si="10"/>
        <v>21.027999999999995</v>
      </c>
      <c r="AK110" s="92">
        <f t="shared" si="11"/>
        <v>2.3083623693379787</v>
      </c>
    </row>
    <row r="111" spans="1:37" ht="34.5" customHeight="1">
      <c r="A111" s="31"/>
      <c r="B111" s="110" t="s">
        <v>230</v>
      </c>
      <c r="C111" s="110"/>
      <c r="D111" s="110"/>
      <c r="E111" s="110"/>
      <c r="F111" s="110"/>
      <c r="G111" s="110"/>
      <c r="H111" s="110"/>
      <c r="I111" s="110"/>
      <c r="J111" s="110"/>
      <c r="K111" s="110"/>
      <c r="L111" s="110"/>
      <c r="M111" s="110"/>
      <c r="N111" s="110"/>
      <c r="O111" s="110"/>
      <c r="P111" s="111"/>
      <c r="Q111" s="40" t="s">
        <v>229</v>
      </c>
      <c r="R111" s="39" t="s">
        <v>30</v>
      </c>
      <c r="S111" s="119"/>
      <c r="T111" s="119"/>
      <c r="U111" s="119"/>
      <c r="V111" s="119"/>
      <c r="W111" s="119"/>
      <c r="X111" s="37">
        <v>0</v>
      </c>
      <c r="Y111" s="36">
        <v>16.100000000000001</v>
      </c>
      <c r="Z111" s="35"/>
      <c r="AA111" s="33">
        <v>280</v>
      </c>
      <c r="AB111" s="120"/>
      <c r="AC111" s="121"/>
      <c r="AD111" s="33">
        <v>16.071999999999999</v>
      </c>
      <c r="AE111" s="122"/>
      <c r="AF111" s="122"/>
      <c r="AG111" s="123"/>
      <c r="AH111" s="92">
        <f t="shared" si="9"/>
        <v>5.74E-2</v>
      </c>
      <c r="AI111" s="33">
        <f>AI112+AI113</f>
        <v>37.099999999999994</v>
      </c>
      <c r="AJ111" s="33">
        <f t="shared" si="10"/>
        <v>21.027999999999995</v>
      </c>
      <c r="AK111" s="92">
        <f t="shared" si="11"/>
        <v>2.3083623693379787</v>
      </c>
    </row>
    <row r="112" spans="1:37" ht="34.5" customHeight="1">
      <c r="A112" s="31"/>
      <c r="B112" s="110" t="s">
        <v>228</v>
      </c>
      <c r="C112" s="110"/>
      <c r="D112" s="110"/>
      <c r="E112" s="110"/>
      <c r="F112" s="110"/>
      <c r="G112" s="110"/>
      <c r="H112" s="110"/>
      <c r="I112" s="110"/>
      <c r="J112" s="110"/>
      <c r="K112" s="110"/>
      <c r="L112" s="110"/>
      <c r="M112" s="110"/>
      <c r="N112" s="110"/>
      <c r="O112" s="110"/>
      <c r="P112" s="111"/>
      <c r="Q112" s="40" t="s">
        <v>226</v>
      </c>
      <c r="R112" s="39">
        <v>123</v>
      </c>
      <c r="S112" s="119"/>
      <c r="T112" s="119"/>
      <c r="U112" s="119"/>
      <c r="V112" s="119"/>
      <c r="W112" s="119"/>
      <c r="X112" s="37">
        <v>0</v>
      </c>
      <c r="Y112" s="36">
        <v>12.8</v>
      </c>
      <c r="Z112" s="35"/>
      <c r="AA112" s="33">
        <v>23.98</v>
      </c>
      <c r="AB112" s="120"/>
      <c r="AC112" s="121"/>
      <c r="AD112" s="33">
        <v>12.78</v>
      </c>
      <c r="AE112" s="122"/>
      <c r="AF112" s="122"/>
      <c r="AG112" s="123"/>
      <c r="AH112" s="92">
        <f t="shared" si="9"/>
        <v>0.53294412010008341</v>
      </c>
      <c r="AI112" s="33">
        <v>24.9</v>
      </c>
      <c r="AJ112" s="33">
        <f t="shared" si="10"/>
        <v>12.12</v>
      </c>
      <c r="AK112" s="92">
        <f t="shared" si="11"/>
        <v>1.948356807511737</v>
      </c>
    </row>
    <row r="113" spans="1:37" ht="34.5" customHeight="1">
      <c r="A113" s="31"/>
      <c r="B113" s="110" t="s">
        <v>227</v>
      </c>
      <c r="C113" s="110"/>
      <c r="D113" s="110"/>
      <c r="E113" s="110"/>
      <c r="F113" s="110"/>
      <c r="G113" s="110"/>
      <c r="H113" s="110"/>
      <c r="I113" s="110"/>
      <c r="J113" s="110"/>
      <c r="K113" s="110"/>
      <c r="L113" s="110"/>
      <c r="M113" s="110"/>
      <c r="N113" s="110"/>
      <c r="O113" s="110"/>
      <c r="P113" s="111"/>
      <c r="Q113" s="40" t="s">
        <v>226</v>
      </c>
      <c r="R113" s="39">
        <v>244</v>
      </c>
      <c r="S113" s="119"/>
      <c r="T113" s="119"/>
      <c r="U113" s="119"/>
      <c r="V113" s="119"/>
      <c r="W113" s="119"/>
      <c r="X113" s="37">
        <v>0</v>
      </c>
      <c r="Y113" s="36">
        <v>3.3</v>
      </c>
      <c r="Z113" s="35"/>
      <c r="AA113" s="33">
        <v>256.02</v>
      </c>
      <c r="AB113" s="120"/>
      <c r="AC113" s="121"/>
      <c r="AD113" s="33">
        <v>3.2919999999999998</v>
      </c>
      <c r="AE113" s="122"/>
      <c r="AF113" s="122"/>
      <c r="AG113" s="123"/>
      <c r="AH113" s="92">
        <f t="shared" si="9"/>
        <v>1.2858370439809389E-2</v>
      </c>
      <c r="AI113" s="33">
        <v>12.2</v>
      </c>
      <c r="AJ113" s="33">
        <f t="shared" si="10"/>
        <v>8.9079999999999995</v>
      </c>
      <c r="AK113" s="92">
        <f t="shared" si="11"/>
        <v>3.7059538274605104</v>
      </c>
    </row>
    <row r="114" spans="1:37" ht="15.75" customHeight="1">
      <c r="A114" s="31"/>
      <c r="B114" s="124" t="s">
        <v>225</v>
      </c>
      <c r="C114" s="124"/>
      <c r="D114" s="124"/>
      <c r="E114" s="124"/>
      <c r="F114" s="124"/>
      <c r="G114" s="124"/>
      <c r="H114" s="124"/>
      <c r="I114" s="124"/>
      <c r="J114" s="124"/>
      <c r="K114" s="124"/>
      <c r="L114" s="124"/>
      <c r="M114" s="124"/>
      <c r="N114" s="124"/>
      <c r="O114" s="124"/>
      <c r="P114" s="125"/>
      <c r="Q114" s="43" t="s">
        <v>224</v>
      </c>
      <c r="R114" s="42" t="s">
        <v>30</v>
      </c>
      <c r="S114" s="126"/>
      <c r="T114" s="126"/>
      <c r="U114" s="126"/>
      <c r="V114" s="126"/>
      <c r="W114" s="126"/>
      <c r="X114" s="37">
        <v>0</v>
      </c>
      <c r="Y114" s="36">
        <v>5582.7</v>
      </c>
      <c r="Z114" s="35"/>
      <c r="AA114" s="41">
        <v>24792.920999999998</v>
      </c>
      <c r="AB114" s="132"/>
      <c r="AC114" s="133"/>
      <c r="AD114" s="41">
        <v>5582.6559999999999</v>
      </c>
      <c r="AE114" s="134"/>
      <c r="AF114" s="134"/>
      <c r="AG114" s="135"/>
      <c r="AH114" s="91">
        <f t="shared" si="9"/>
        <v>0.22517137048918118</v>
      </c>
      <c r="AI114" s="41">
        <f>AI115+AI118+AI125+AI128</f>
        <v>5107.7</v>
      </c>
      <c r="AJ114" s="41">
        <f t="shared" si="10"/>
        <v>-474.95600000000013</v>
      </c>
      <c r="AK114" s="91">
        <f t="shared" si="11"/>
        <v>0.91492293274025838</v>
      </c>
    </row>
    <row r="115" spans="1:37" ht="34.5" customHeight="1">
      <c r="A115" s="31"/>
      <c r="B115" s="110" t="s">
        <v>223</v>
      </c>
      <c r="C115" s="110"/>
      <c r="D115" s="110"/>
      <c r="E115" s="110"/>
      <c r="F115" s="110"/>
      <c r="G115" s="110"/>
      <c r="H115" s="110"/>
      <c r="I115" s="110"/>
      <c r="J115" s="110"/>
      <c r="K115" s="110"/>
      <c r="L115" s="110"/>
      <c r="M115" s="110"/>
      <c r="N115" s="110"/>
      <c r="O115" s="110"/>
      <c r="P115" s="111"/>
      <c r="Q115" s="40" t="s">
        <v>222</v>
      </c>
      <c r="R115" s="39" t="s">
        <v>30</v>
      </c>
      <c r="S115" s="119"/>
      <c r="T115" s="119"/>
      <c r="U115" s="119"/>
      <c r="V115" s="119"/>
      <c r="W115" s="119"/>
      <c r="X115" s="37">
        <v>0</v>
      </c>
      <c r="Y115" s="36">
        <v>1934.2</v>
      </c>
      <c r="Z115" s="35"/>
      <c r="AA115" s="33">
        <v>10146.81</v>
      </c>
      <c r="AB115" s="120"/>
      <c r="AC115" s="121"/>
      <c r="AD115" s="33">
        <v>1934.203</v>
      </c>
      <c r="AE115" s="122"/>
      <c r="AF115" s="122"/>
      <c r="AG115" s="123"/>
      <c r="AH115" s="92">
        <f t="shared" si="9"/>
        <v>0.19062178162397839</v>
      </c>
      <c r="AI115" s="33">
        <f>SUM(AI116:AI117)</f>
        <v>4779.5</v>
      </c>
      <c r="AJ115" s="33">
        <f t="shared" si="10"/>
        <v>2845.297</v>
      </c>
      <c r="AK115" s="92">
        <f t="shared" si="11"/>
        <v>2.4710436288228279</v>
      </c>
    </row>
    <row r="116" spans="1:37" ht="45.75" customHeight="1">
      <c r="A116" s="31"/>
      <c r="B116" s="110" t="s">
        <v>221</v>
      </c>
      <c r="C116" s="110"/>
      <c r="D116" s="110"/>
      <c r="E116" s="110"/>
      <c r="F116" s="110"/>
      <c r="G116" s="110"/>
      <c r="H116" s="110"/>
      <c r="I116" s="110"/>
      <c r="J116" s="110"/>
      <c r="K116" s="110"/>
      <c r="L116" s="110"/>
      <c r="M116" s="110"/>
      <c r="N116" s="110"/>
      <c r="O116" s="110"/>
      <c r="P116" s="111"/>
      <c r="Q116" s="40" t="s">
        <v>220</v>
      </c>
      <c r="R116" s="39">
        <v>611</v>
      </c>
      <c r="S116" s="119"/>
      <c r="T116" s="119"/>
      <c r="U116" s="119"/>
      <c r="V116" s="119"/>
      <c r="W116" s="119"/>
      <c r="X116" s="37">
        <v>0</v>
      </c>
      <c r="Y116" s="36">
        <v>1415.6</v>
      </c>
      <c r="Z116" s="35"/>
      <c r="AA116" s="33">
        <v>3046.81</v>
      </c>
      <c r="AB116" s="120"/>
      <c r="AC116" s="121"/>
      <c r="AD116" s="33">
        <v>1415.6030000000001</v>
      </c>
      <c r="AE116" s="122"/>
      <c r="AF116" s="122"/>
      <c r="AG116" s="123"/>
      <c r="AH116" s="92">
        <f t="shared" si="9"/>
        <v>0.46461807595485116</v>
      </c>
      <c r="AI116" s="33">
        <v>4779.5</v>
      </c>
      <c r="AJ116" s="33">
        <f t="shared" si="10"/>
        <v>3363.8969999999999</v>
      </c>
      <c r="AK116" s="92">
        <f t="shared" si="11"/>
        <v>3.3762997111478286</v>
      </c>
    </row>
    <row r="117" spans="1:37" ht="79.5" customHeight="1">
      <c r="A117" s="31"/>
      <c r="B117" s="110" t="s">
        <v>219</v>
      </c>
      <c r="C117" s="110"/>
      <c r="D117" s="110"/>
      <c r="E117" s="110"/>
      <c r="F117" s="110"/>
      <c r="G117" s="110"/>
      <c r="H117" s="110"/>
      <c r="I117" s="110"/>
      <c r="J117" s="110"/>
      <c r="K117" s="110"/>
      <c r="L117" s="110"/>
      <c r="M117" s="110"/>
      <c r="N117" s="110"/>
      <c r="O117" s="110"/>
      <c r="P117" s="111"/>
      <c r="Q117" s="40" t="s">
        <v>218</v>
      </c>
      <c r="R117" s="39">
        <v>611</v>
      </c>
      <c r="S117" s="119"/>
      <c r="T117" s="119"/>
      <c r="U117" s="119"/>
      <c r="V117" s="119"/>
      <c r="W117" s="119"/>
      <c r="X117" s="37">
        <v>0</v>
      </c>
      <c r="Y117" s="36">
        <v>518.6</v>
      </c>
      <c r="Z117" s="35"/>
      <c r="AA117" s="33">
        <v>7100</v>
      </c>
      <c r="AB117" s="120"/>
      <c r="AC117" s="121"/>
      <c r="AD117" s="33">
        <v>518.6</v>
      </c>
      <c r="AE117" s="122"/>
      <c r="AF117" s="122"/>
      <c r="AG117" s="123"/>
      <c r="AH117" s="92">
        <f t="shared" si="9"/>
        <v>7.3042253521126768E-2</v>
      </c>
      <c r="AI117" s="33"/>
      <c r="AJ117" s="33">
        <f t="shared" si="10"/>
        <v>-518.6</v>
      </c>
      <c r="AK117" s="92">
        <f t="shared" si="11"/>
        <v>0</v>
      </c>
    </row>
    <row r="118" spans="1:37" ht="45.75" customHeight="1">
      <c r="A118" s="31"/>
      <c r="B118" s="110" t="s">
        <v>217</v>
      </c>
      <c r="C118" s="110"/>
      <c r="D118" s="110"/>
      <c r="E118" s="110"/>
      <c r="F118" s="110"/>
      <c r="G118" s="110"/>
      <c r="H118" s="110"/>
      <c r="I118" s="110"/>
      <c r="J118" s="110"/>
      <c r="K118" s="110"/>
      <c r="L118" s="110"/>
      <c r="M118" s="110"/>
      <c r="N118" s="110"/>
      <c r="O118" s="110"/>
      <c r="P118" s="111"/>
      <c r="Q118" s="40" t="s">
        <v>216</v>
      </c>
      <c r="R118" s="39" t="s">
        <v>30</v>
      </c>
      <c r="S118" s="119"/>
      <c r="T118" s="119"/>
      <c r="U118" s="119"/>
      <c r="V118" s="119"/>
      <c r="W118" s="119"/>
      <c r="X118" s="37">
        <v>0</v>
      </c>
      <c r="Y118" s="36">
        <v>350.9</v>
      </c>
      <c r="Z118" s="35"/>
      <c r="AA118" s="33">
        <v>5640.1109999999999</v>
      </c>
      <c r="AB118" s="120"/>
      <c r="AC118" s="121"/>
      <c r="AD118" s="33">
        <v>350.85300000000001</v>
      </c>
      <c r="AE118" s="122"/>
      <c r="AF118" s="122"/>
      <c r="AG118" s="123"/>
      <c r="AH118" s="92">
        <f t="shared" si="9"/>
        <v>6.220675444153493E-2</v>
      </c>
      <c r="AI118" s="33">
        <f>SUM(AI119:AI124)</f>
        <v>328.2</v>
      </c>
      <c r="AJ118" s="33">
        <f t="shared" si="10"/>
        <v>-22.65300000000002</v>
      </c>
      <c r="AK118" s="92">
        <f t="shared" si="11"/>
        <v>0.93543449820865143</v>
      </c>
    </row>
    <row r="119" spans="1:37" ht="57" customHeight="1">
      <c r="A119" s="31"/>
      <c r="B119" s="110" t="s">
        <v>215</v>
      </c>
      <c r="C119" s="110"/>
      <c r="D119" s="110"/>
      <c r="E119" s="110"/>
      <c r="F119" s="110"/>
      <c r="G119" s="110"/>
      <c r="H119" s="110"/>
      <c r="I119" s="110"/>
      <c r="J119" s="110"/>
      <c r="K119" s="110"/>
      <c r="L119" s="110"/>
      <c r="M119" s="110"/>
      <c r="N119" s="110"/>
      <c r="O119" s="110"/>
      <c r="P119" s="111"/>
      <c r="Q119" s="40" t="s">
        <v>213</v>
      </c>
      <c r="R119" s="39">
        <v>521</v>
      </c>
      <c r="S119" s="119"/>
      <c r="T119" s="119"/>
      <c r="U119" s="119"/>
      <c r="V119" s="119"/>
      <c r="W119" s="119"/>
      <c r="X119" s="37">
        <v>0</v>
      </c>
      <c r="Y119" s="36">
        <v>107.7</v>
      </c>
      <c r="Z119" s="35"/>
      <c r="AA119" s="33">
        <v>592.33000000000004</v>
      </c>
      <c r="AB119" s="120"/>
      <c r="AC119" s="121"/>
      <c r="AD119" s="33">
        <v>107.696</v>
      </c>
      <c r="AE119" s="122"/>
      <c r="AF119" s="122"/>
      <c r="AG119" s="123"/>
      <c r="AH119" s="92">
        <f t="shared" si="9"/>
        <v>0.18181756790978001</v>
      </c>
      <c r="AI119" s="33">
        <v>143.5</v>
      </c>
      <c r="AJ119" s="33">
        <f t="shared" si="10"/>
        <v>35.804000000000002</v>
      </c>
      <c r="AK119" s="92">
        <f t="shared" si="11"/>
        <v>1.3324543158520279</v>
      </c>
    </row>
    <row r="120" spans="1:37" ht="68.25" customHeight="1">
      <c r="A120" s="31"/>
      <c r="B120" s="110" t="s">
        <v>214</v>
      </c>
      <c r="C120" s="110"/>
      <c r="D120" s="110"/>
      <c r="E120" s="110"/>
      <c r="F120" s="110"/>
      <c r="G120" s="110"/>
      <c r="H120" s="110"/>
      <c r="I120" s="110"/>
      <c r="J120" s="110"/>
      <c r="K120" s="110"/>
      <c r="L120" s="110"/>
      <c r="M120" s="110"/>
      <c r="N120" s="110"/>
      <c r="O120" s="110"/>
      <c r="P120" s="111"/>
      <c r="Q120" s="40" t="s">
        <v>213</v>
      </c>
      <c r="R120" s="39">
        <v>611</v>
      </c>
      <c r="S120" s="119"/>
      <c r="T120" s="119"/>
      <c r="U120" s="119"/>
      <c r="V120" s="119"/>
      <c r="W120" s="119"/>
      <c r="X120" s="37">
        <v>0</v>
      </c>
      <c r="Y120" s="36">
        <v>216.1</v>
      </c>
      <c r="Z120" s="35"/>
      <c r="AA120" s="33">
        <v>1188.77</v>
      </c>
      <c r="AB120" s="120"/>
      <c r="AC120" s="121"/>
      <c r="AD120" s="33">
        <v>216.14</v>
      </c>
      <c r="AE120" s="122"/>
      <c r="AF120" s="122"/>
      <c r="AG120" s="123"/>
      <c r="AH120" s="92">
        <f t="shared" si="9"/>
        <v>0.18181818181818182</v>
      </c>
      <c r="AI120" s="33">
        <v>184.7</v>
      </c>
      <c r="AJ120" s="33">
        <f t="shared" si="10"/>
        <v>-31.439999999999998</v>
      </c>
      <c r="AK120" s="92">
        <f t="shared" si="11"/>
        <v>0.8545387249005274</v>
      </c>
    </row>
    <row r="121" spans="1:37" ht="34.5" customHeight="1">
      <c r="A121" s="31"/>
      <c r="B121" s="110" t="s">
        <v>212</v>
      </c>
      <c r="C121" s="110"/>
      <c r="D121" s="110"/>
      <c r="E121" s="110"/>
      <c r="F121" s="110"/>
      <c r="G121" s="110"/>
      <c r="H121" s="110"/>
      <c r="I121" s="110"/>
      <c r="J121" s="110"/>
      <c r="K121" s="110"/>
      <c r="L121" s="110"/>
      <c r="M121" s="110"/>
      <c r="N121" s="110"/>
      <c r="O121" s="110"/>
      <c r="P121" s="111"/>
      <c r="Q121" s="40" t="s">
        <v>211</v>
      </c>
      <c r="R121" s="39">
        <v>612</v>
      </c>
      <c r="S121" s="119"/>
      <c r="T121" s="119"/>
      <c r="U121" s="119"/>
      <c r="V121" s="119"/>
      <c r="W121" s="119"/>
      <c r="X121" s="37">
        <v>0</v>
      </c>
      <c r="Y121" s="36">
        <v>0</v>
      </c>
      <c r="Z121" s="35"/>
      <c r="AA121" s="33">
        <v>673.75</v>
      </c>
      <c r="AB121" s="120"/>
      <c r="AC121" s="121"/>
      <c r="AD121" s="33">
        <v>0</v>
      </c>
      <c r="AE121" s="122"/>
      <c r="AF121" s="122"/>
      <c r="AG121" s="123"/>
      <c r="AH121" s="92">
        <f t="shared" si="9"/>
        <v>0</v>
      </c>
      <c r="AI121" s="33"/>
      <c r="AJ121" s="33">
        <f t="shared" si="10"/>
        <v>0</v>
      </c>
      <c r="AK121" s="92" t="e">
        <f t="shared" si="11"/>
        <v>#DIV/0!</v>
      </c>
    </row>
    <row r="122" spans="1:37" ht="23.25" customHeight="1">
      <c r="A122" s="31"/>
      <c r="B122" s="110" t="s">
        <v>210</v>
      </c>
      <c r="C122" s="110"/>
      <c r="D122" s="110"/>
      <c r="E122" s="110"/>
      <c r="F122" s="110"/>
      <c r="G122" s="110"/>
      <c r="H122" s="110"/>
      <c r="I122" s="110"/>
      <c r="J122" s="110"/>
      <c r="K122" s="110"/>
      <c r="L122" s="110"/>
      <c r="M122" s="110"/>
      <c r="N122" s="110"/>
      <c r="O122" s="110"/>
      <c r="P122" s="111"/>
      <c r="Q122" s="40" t="s">
        <v>209</v>
      </c>
      <c r="R122" s="39">
        <v>244</v>
      </c>
      <c r="S122" s="119"/>
      <c r="T122" s="119"/>
      <c r="U122" s="119"/>
      <c r="V122" s="119"/>
      <c r="W122" s="119"/>
      <c r="X122" s="37">
        <v>0</v>
      </c>
      <c r="Y122" s="36">
        <v>0</v>
      </c>
      <c r="Z122" s="35"/>
      <c r="AA122" s="33">
        <v>627.39300000000003</v>
      </c>
      <c r="AB122" s="120"/>
      <c r="AC122" s="121"/>
      <c r="AD122" s="33">
        <v>0</v>
      </c>
      <c r="AE122" s="122"/>
      <c r="AF122" s="122"/>
      <c r="AG122" s="123"/>
      <c r="AH122" s="92">
        <f t="shared" si="9"/>
        <v>0</v>
      </c>
      <c r="AI122" s="33"/>
      <c r="AJ122" s="33">
        <f t="shared" si="10"/>
        <v>0</v>
      </c>
      <c r="AK122" s="92" t="e">
        <f t="shared" si="11"/>
        <v>#DIV/0!</v>
      </c>
    </row>
    <row r="123" spans="1:37" ht="45.75" customHeight="1">
      <c r="A123" s="31"/>
      <c r="B123" s="110" t="s">
        <v>208</v>
      </c>
      <c r="C123" s="110"/>
      <c r="D123" s="110"/>
      <c r="E123" s="110"/>
      <c r="F123" s="110"/>
      <c r="G123" s="110"/>
      <c r="H123" s="110"/>
      <c r="I123" s="110"/>
      <c r="J123" s="110"/>
      <c r="K123" s="110"/>
      <c r="L123" s="110"/>
      <c r="M123" s="110"/>
      <c r="N123" s="110"/>
      <c r="O123" s="110"/>
      <c r="P123" s="111"/>
      <c r="Q123" s="40" t="s">
        <v>207</v>
      </c>
      <c r="R123" s="39">
        <v>612</v>
      </c>
      <c r="S123" s="119"/>
      <c r="T123" s="119"/>
      <c r="U123" s="119"/>
      <c r="V123" s="119"/>
      <c r="W123" s="119"/>
      <c r="X123" s="37">
        <v>0</v>
      </c>
      <c r="Y123" s="36">
        <v>0</v>
      </c>
      <c r="Z123" s="35"/>
      <c r="AA123" s="33">
        <v>2260.6770000000001</v>
      </c>
      <c r="AB123" s="120"/>
      <c r="AC123" s="121"/>
      <c r="AD123" s="33">
        <v>0</v>
      </c>
      <c r="AE123" s="122"/>
      <c r="AF123" s="122"/>
      <c r="AG123" s="123"/>
      <c r="AH123" s="92">
        <f t="shared" si="9"/>
        <v>0</v>
      </c>
      <c r="AI123" s="33"/>
      <c r="AJ123" s="33">
        <f t="shared" si="10"/>
        <v>0</v>
      </c>
      <c r="AK123" s="92" t="e">
        <f t="shared" si="11"/>
        <v>#DIV/0!</v>
      </c>
    </row>
    <row r="124" spans="1:37" ht="68.25" customHeight="1">
      <c r="A124" s="31"/>
      <c r="B124" s="110" t="s">
        <v>206</v>
      </c>
      <c r="C124" s="110"/>
      <c r="D124" s="110"/>
      <c r="E124" s="110"/>
      <c r="F124" s="110"/>
      <c r="G124" s="110"/>
      <c r="H124" s="110"/>
      <c r="I124" s="110"/>
      <c r="J124" s="110"/>
      <c r="K124" s="110"/>
      <c r="L124" s="110"/>
      <c r="M124" s="110"/>
      <c r="N124" s="110"/>
      <c r="O124" s="110"/>
      <c r="P124" s="111"/>
      <c r="Q124" s="40" t="s">
        <v>205</v>
      </c>
      <c r="R124" s="39">
        <v>611</v>
      </c>
      <c r="S124" s="119"/>
      <c r="T124" s="119"/>
      <c r="U124" s="119"/>
      <c r="V124" s="119"/>
      <c r="W124" s="119"/>
      <c r="X124" s="37">
        <v>0</v>
      </c>
      <c r="Y124" s="36">
        <v>27</v>
      </c>
      <c r="Z124" s="35"/>
      <c r="AA124" s="33">
        <v>297.19</v>
      </c>
      <c r="AB124" s="120"/>
      <c r="AC124" s="121"/>
      <c r="AD124" s="33">
        <v>27.016999999999999</v>
      </c>
      <c r="AE124" s="122"/>
      <c r="AF124" s="122"/>
      <c r="AG124" s="123"/>
      <c r="AH124" s="92">
        <f t="shared" si="9"/>
        <v>9.0908173222517583E-2</v>
      </c>
      <c r="AI124" s="33"/>
      <c r="AJ124" s="33">
        <f t="shared" si="10"/>
        <v>-27.016999999999999</v>
      </c>
      <c r="AK124" s="92">
        <f t="shared" si="11"/>
        <v>0</v>
      </c>
    </row>
    <row r="125" spans="1:37" ht="23.25" customHeight="1">
      <c r="A125" s="31"/>
      <c r="B125" s="110" t="s">
        <v>204</v>
      </c>
      <c r="C125" s="110"/>
      <c r="D125" s="110"/>
      <c r="E125" s="110"/>
      <c r="F125" s="110"/>
      <c r="G125" s="110"/>
      <c r="H125" s="110"/>
      <c r="I125" s="110"/>
      <c r="J125" s="110"/>
      <c r="K125" s="110"/>
      <c r="L125" s="110"/>
      <c r="M125" s="110"/>
      <c r="N125" s="110"/>
      <c r="O125" s="110"/>
      <c r="P125" s="111"/>
      <c r="Q125" s="40" t="s">
        <v>203</v>
      </c>
      <c r="R125" s="39" t="s">
        <v>30</v>
      </c>
      <c r="S125" s="119"/>
      <c r="T125" s="119"/>
      <c r="U125" s="119"/>
      <c r="V125" s="119"/>
      <c r="W125" s="119"/>
      <c r="X125" s="37">
        <v>0</v>
      </c>
      <c r="Y125" s="36">
        <v>3003.9</v>
      </c>
      <c r="Z125" s="35"/>
      <c r="AA125" s="33">
        <v>8125</v>
      </c>
      <c r="AB125" s="120"/>
      <c r="AC125" s="121"/>
      <c r="AD125" s="33">
        <v>3003.933</v>
      </c>
      <c r="AE125" s="122"/>
      <c r="AF125" s="122"/>
      <c r="AG125" s="123"/>
      <c r="AH125" s="92">
        <f t="shared" si="9"/>
        <v>0.36971483076923078</v>
      </c>
      <c r="AI125" s="33">
        <f>SUM(AI126:AI127)</f>
        <v>0</v>
      </c>
      <c r="AJ125" s="33">
        <f t="shared" si="10"/>
        <v>-3003.933</v>
      </c>
      <c r="AK125" s="92">
        <f t="shared" si="11"/>
        <v>0</v>
      </c>
    </row>
    <row r="126" spans="1:37" ht="45.75" customHeight="1">
      <c r="A126" s="31"/>
      <c r="B126" s="110" t="s">
        <v>202</v>
      </c>
      <c r="C126" s="110"/>
      <c r="D126" s="110"/>
      <c r="E126" s="110"/>
      <c r="F126" s="110"/>
      <c r="G126" s="110"/>
      <c r="H126" s="110"/>
      <c r="I126" s="110"/>
      <c r="J126" s="110"/>
      <c r="K126" s="110"/>
      <c r="L126" s="110"/>
      <c r="M126" s="110"/>
      <c r="N126" s="110"/>
      <c r="O126" s="110"/>
      <c r="P126" s="111"/>
      <c r="Q126" s="40" t="s">
        <v>201</v>
      </c>
      <c r="R126" s="39">
        <v>611</v>
      </c>
      <c r="S126" s="119"/>
      <c r="T126" s="119"/>
      <c r="U126" s="119"/>
      <c r="V126" s="119"/>
      <c r="W126" s="119"/>
      <c r="X126" s="37">
        <v>0</v>
      </c>
      <c r="Y126" s="36">
        <v>1752</v>
      </c>
      <c r="Z126" s="35"/>
      <c r="AA126" s="33">
        <v>4356</v>
      </c>
      <c r="AB126" s="120"/>
      <c r="AC126" s="121"/>
      <c r="AD126" s="33">
        <v>1752</v>
      </c>
      <c r="AE126" s="122"/>
      <c r="AF126" s="122"/>
      <c r="AG126" s="123"/>
      <c r="AH126" s="92">
        <f t="shared" si="9"/>
        <v>0.40220385674931131</v>
      </c>
      <c r="AI126" s="33"/>
      <c r="AJ126" s="33">
        <f t="shared" si="10"/>
        <v>-1752</v>
      </c>
      <c r="AK126" s="92">
        <f t="shared" si="11"/>
        <v>0</v>
      </c>
    </row>
    <row r="127" spans="1:37" ht="45.75" customHeight="1">
      <c r="A127" s="31"/>
      <c r="B127" s="110" t="s">
        <v>200</v>
      </c>
      <c r="C127" s="110"/>
      <c r="D127" s="110"/>
      <c r="E127" s="110"/>
      <c r="F127" s="110"/>
      <c r="G127" s="110"/>
      <c r="H127" s="110"/>
      <c r="I127" s="110"/>
      <c r="J127" s="110"/>
      <c r="K127" s="110"/>
      <c r="L127" s="110"/>
      <c r="M127" s="110"/>
      <c r="N127" s="110"/>
      <c r="O127" s="110"/>
      <c r="P127" s="111"/>
      <c r="Q127" s="40" t="s">
        <v>199</v>
      </c>
      <c r="R127" s="39">
        <v>611</v>
      </c>
      <c r="S127" s="119"/>
      <c r="T127" s="119"/>
      <c r="U127" s="119"/>
      <c r="V127" s="119"/>
      <c r="W127" s="119"/>
      <c r="X127" s="37">
        <v>0</v>
      </c>
      <c r="Y127" s="36">
        <v>1251.9000000000001</v>
      </c>
      <c r="Z127" s="35"/>
      <c r="AA127" s="33">
        <v>3769</v>
      </c>
      <c r="AB127" s="120"/>
      <c r="AC127" s="121"/>
      <c r="AD127" s="33">
        <v>1251.933</v>
      </c>
      <c r="AE127" s="122"/>
      <c r="AF127" s="122"/>
      <c r="AG127" s="123"/>
      <c r="AH127" s="92">
        <f t="shared" si="9"/>
        <v>0.3321658264791722</v>
      </c>
      <c r="AI127" s="33"/>
      <c r="AJ127" s="33">
        <f t="shared" si="10"/>
        <v>-1251.933</v>
      </c>
      <c r="AK127" s="92">
        <f t="shared" si="11"/>
        <v>0</v>
      </c>
    </row>
    <row r="128" spans="1:37" ht="34.5" customHeight="1">
      <c r="A128" s="31"/>
      <c r="B128" s="110" t="s">
        <v>198</v>
      </c>
      <c r="C128" s="110"/>
      <c r="D128" s="110"/>
      <c r="E128" s="110"/>
      <c r="F128" s="110"/>
      <c r="G128" s="110"/>
      <c r="H128" s="110"/>
      <c r="I128" s="110"/>
      <c r="J128" s="110"/>
      <c r="K128" s="110"/>
      <c r="L128" s="110"/>
      <c r="M128" s="110"/>
      <c r="N128" s="110"/>
      <c r="O128" s="110"/>
      <c r="P128" s="111"/>
      <c r="Q128" s="40" t="s">
        <v>197</v>
      </c>
      <c r="R128" s="39" t="s">
        <v>30</v>
      </c>
      <c r="S128" s="119"/>
      <c r="T128" s="119"/>
      <c r="U128" s="119"/>
      <c r="V128" s="119"/>
      <c r="W128" s="119"/>
      <c r="X128" s="37">
        <v>0</v>
      </c>
      <c r="Y128" s="36">
        <v>293.7</v>
      </c>
      <c r="Z128" s="35"/>
      <c r="AA128" s="33">
        <v>881</v>
      </c>
      <c r="AB128" s="120"/>
      <c r="AC128" s="121"/>
      <c r="AD128" s="33">
        <v>293.66699999999997</v>
      </c>
      <c r="AE128" s="122"/>
      <c r="AF128" s="122"/>
      <c r="AG128" s="123"/>
      <c r="AH128" s="92">
        <f t="shared" si="9"/>
        <v>0.33333371169125992</v>
      </c>
      <c r="AI128" s="33">
        <f>AI129</f>
        <v>0</v>
      </c>
      <c r="AJ128" s="33">
        <f t="shared" si="10"/>
        <v>-293.66699999999997</v>
      </c>
      <c r="AK128" s="92">
        <f t="shared" si="11"/>
        <v>0</v>
      </c>
    </row>
    <row r="129" spans="1:37" ht="57" customHeight="1">
      <c r="A129" s="31"/>
      <c r="B129" s="110" t="s">
        <v>196</v>
      </c>
      <c r="C129" s="110"/>
      <c r="D129" s="110"/>
      <c r="E129" s="110"/>
      <c r="F129" s="110"/>
      <c r="G129" s="110"/>
      <c r="H129" s="110"/>
      <c r="I129" s="110"/>
      <c r="J129" s="110"/>
      <c r="K129" s="110"/>
      <c r="L129" s="110"/>
      <c r="M129" s="110"/>
      <c r="N129" s="110"/>
      <c r="O129" s="110"/>
      <c r="P129" s="111"/>
      <c r="Q129" s="40" t="s">
        <v>195</v>
      </c>
      <c r="R129" s="39">
        <v>611</v>
      </c>
      <c r="S129" s="119"/>
      <c r="T129" s="119"/>
      <c r="U129" s="119"/>
      <c r="V129" s="119"/>
      <c r="W129" s="119"/>
      <c r="X129" s="37">
        <v>0</v>
      </c>
      <c r="Y129" s="36">
        <v>293.7</v>
      </c>
      <c r="Z129" s="35"/>
      <c r="AA129" s="33">
        <v>881</v>
      </c>
      <c r="AB129" s="120"/>
      <c r="AC129" s="121"/>
      <c r="AD129" s="33">
        <v>293.66699999999997</v>
      </c>
      <c r="AE129" s="122"/>
      <c r="AF129" s="122"/>
      <c r="AG129" s="123"/>
      <c r="AH129" s="92">
        <f t="shared" si="9"/>
        <v>0.33333371169125992</v>
      </c>
      <c r="AI129" s="33"/>
      <c r="AJ129" s="33">
        <f t="shared" si="10"/>
        <v>-293.66699999999997</v>
      </c>
      <c r="AK129" s="92">
        <f t="shared" si="11"/>
        <v>0</v>
      </c>
    </row>
    <row r="130" spans="1:37" ht="45.75" customHeight="1">
      <c r="A130" s="31"/>
      <c r="B130" s="124" t="s">
        <v>194</v>
      </c>
      <c r="C130" s="124"/>
      <c r="D130" s="124"/>
      <c r="E130" s="124"/>
      <c r="F130" s="124"/>
      <c r="G130" s="124"/>
      <c r="H130" s="124"/>
      <c r="I130" s="124"/>
      <c r="J130" s="124"/>
      <c r="K130" s="124"/>
      <c r="L130" s="124"/>
      <c r="M130" s="124"/>
      <c r="N130" s="124"/>
      <c r="O130" s="124"/>
      <c r="P130" s="125"/>
      <c r="Q130" s="43" t="s">
        <v>193</v>
      </c>
      <c r="R130" s="42" t="s">
        <v>30</v>
      </c>
      <c r="S130" s="126"/>
      <c r="T130" s="126"/>
      <c r="U130" s="126"/>
      <c r="V130" s="126"/>
      <c r="W130" s="126"/>
      <c r="X130" s="37">
        <v>0</v>
      </c>
      <c r="Y130" s="36">
        <v>1449.3</v>
      </c>
      <c r="Z130" s="35"/>
      <c r="AA130" s="41">
        <v>5547.5</v>
      </c>
      <c r="AB130" s="132"/>
      <c r="AC130" s="133"/>
      <c r="AD130" s="41">
        <v>1449.3140000000001</v>
      </c>
      <c r="AE130" s="134"/>
      <c r="AF130" s="134"/>
      <c r="AG130" s="135"/>
      <c r="AH130" s="91">
        <f t="shared" si="9"/>
        <v>0.2612553402433529</v>
      </c>
      <c r="AI130" s="41">
        <f>AI131</f>
        <v>1436.4</v>
      </c>
      <c r="AJ130" s="41">
        <f t="shared" si="10"/>
        <v>-12.913999999999987</v>
      </c>
      <c r="AK130" s="91">
        <f t="shared" si="11"/>
        <v>0.99108957755186244</v>
      </c>
    </row>
    <row r="131" spans="1:37" ht="34.5" customHeight="1">
      <c r="A131" s="31"/>
      <c r="B131" s="110" t="s">
        <v>192</v>
      </c>
      <c r="C131" s="110"/>
      <c r="D131" s="110"/>
      <c r="E131" s="110"/>
      <c r="F131" s="110"/>
      <c r="G131" s="110"/>
      <c r="H131" s="110"/>
      <c r="I131" s="110"/>
      <c r="J131" s="110"/>
      <c r="K131" s="110"/>
      <c r="L131" s="110"/>
      <c r="M131" s="110"/>
      <c r="N131" s="110"/>
      <c r="O131" s="110"/>
      <c r="P131" s="111"/>
      <c r="Q131" s="40" t="s">
        <v>191</v>
      </c>
      <c r="R131" s="39" t="s">
        <v>30</v>
      </c>
      <c r="S131" s="119"/>
      <c r="T131" s="119"/>
      <c r="U131" s="119"/>
      <c r="V131" s="119"/>
      <c r="W131" s="119"/>
      <c r="X131" s="37">
        <v>0</v>
      </c>
      <c r="Y131" s="36">
        <v>1449.3</v>
      </c>
      <c r="Z131" s="35"/>
      <c r="AA131" s="33">
        <v>5547.5</v>
      </c>
      <c r="AB131" s="120"/>
      <c r="AC131" s="121"/>
      <c r="AD131" s="33">
        <v>1449.3140000000001</v>
      </c>
      <c r="AE131" s="122"/>
      <c r="AF131" s="122"/>
      <c r="AG131" s="123"/>
      <c r="AH131" s="92">
        <f t="shared" si="9"/>
        <v>0.2612553402433529</v>
      </c>
      <c r="AI131" s="33">
        <f>AI132</f>
        <v>1436.4</v>
      </c>
      <c r="AJ131" s="33">
        <f t="shared" si="10"/>
        <v>-12.913999999999987</v>
      </c>
      <c r="AK131" s="92">
        <f t="shared" si="11"/>
        <v>0.99108957755186244</v>
      </c>
    </row>
    <row r="132" spans="1:37" ht="23.25" customHeight="1">
      <c r="A132" s="31"/>
      <c r="B132" s="110" t="s">
        <v>190</v>
      </c>
      <c r="C132" s="110"/>
      <c r="D132" s="110"/>
      <c r="E132" s="110"/>
      <c r="F132" s="110"/>
      <c r="G132" s="110"/>
      <c r="H132" s="110"/>
      <c r="I132" s="110"/>
      <c r="J132" s="110"/>
      <c r="K132" s="110"/>
      <c r="L132" s="110"/>
      <c r="M132" s="110"/>
      <c r="N132" s="110"/>
      <c r="O132" s="110"/>
      <c r="P132" s="111"/>
      <c r="Q132" s="40" t="s">
        <v>189</v>
      </c>
      <c r="R132" s="39">
        <v>312</v>
      </c>
      <c r="S132" s="119"/>
      <c r="T132" s="119"/>
      <c r="U132" s="119"/>
      <c r="V132" s="119"/>
      <c r="W132" s="119"/>
      <c r="X132" s="37">
        <v>0</v>
      </c>
      <c r="Y132" s="36">
        <v>1449.3</v>
      </c>
      <c r="Z132" s="35"/>
      <c r="AA132" s="33">
        <v>5547.5</v>
      </c>
      <c r="AB132" s="120"/>
      <c r="AC132" s="121"/>
      <c r="AD132" s="33">
        <v>1449.3140000000001</v>
      </c>
      <c r="AE132" s="122"/>
      <c r="AF132" s="122"/>
      <c r="AG132" s="123"/>
      <c r="AH132" s="92">
        <f t="shared" si="9"/>
        <v>0.2612553402433529</v>
      </c>
      <c r="AI132" s="33">
        <v>1436.4</v>
      </c>
      <c r="AJ132" s="33">
        <f t="shared" si="10"/>
        <v>-12.913999999999987</v>
      </c>
      <c r="AK132" s="92">
        <f t="shared" si="11"/>
        <v>0.99108957755186244</v>
      </c>
    </row>
    <row r="133" spans="1:37" ht="23.25" customHeight="1">
      <c r="A133" s="31"/>
      <c r="B133" s="124" t="s">
        <v>188</v>
      </c>
      <c r="C133" s="124"/>
      <c r="D133" s="124"/>
      <c r="E133" s="124"/>
      <c r="F133" s="124"/>
      <c r="G133" s="124"/>
      <c r="H133" s="124"/>
      <c r="I133" s="124"/>
      <c r="J133" s="124"/>
      <c r="K133" s="124"/>
      <c r="L133" s="124"/>
      <c r="M133" s="124"/>
      <c r="N133" s="124"/>
      <c r="O133" s="124"/>
      <c r="P133" s="125"/>
      <c r="Q133" s="43" t="s">
        <v>187</v>
      </c>
      <c r="R133" s="42" t="s">
        <v>30</v>
      </c>
      <c r="S133" s="126"/>
      <c r="T133" s="126"/>
      <c r="U133" s="126"/>
      <c r="V133" s="126"/>
      <c r="W133" s="126"/>
      <c r="X133" s="37">
        <v>0</v>
      </c>
      <c r="Y133" s="36">
        <v>14750.8</v>
      </c>
      <c r="Z133" s="35"/>
      <c r="AA133" s="41">
        <v>60258.2</v>
      </c>
      <c r="AB133" s="132"/>
      <c r="AC133" s="133"/>
      <c r="AD133" s="41">
        <v>14750.83</v>
      </c>
      <c r="AE133" s="134"/>
      <c r="AF133" s="134"/>
      <c r="AG133" s="135"/>
      <c r="AH133" s="91">
        <f t="shared" si="9"/>
        <v>0.24479373761579337</v>
      </c>
      <c r="AI133" s="41">
        <f>AI134+AI151</f>
        <v>13305.6</v>
      </c>
      <c r="AJ133" s="41">
        <f t="shared" si="10"/>
        <v>-1445.2299999999996</v>
      </c>
      <c r="AK133" s="91">
        <f t="shared" si="11"/>
        <v>0.90202381832073186</v>
      </c>
    </row>
    <row r="134" spans="1:37" ht="34.5" customHeight="1">
      <c r="A134" s="31"/>
      <c r="B134" s="110" t="s">
        <v>186</v>
      </c>
      <c r="C134" s="110"/>
      <c r="D134" s="110"/>
      <c r="E134" s="110"/>
      <c r="F134" s="110"/>
      <c r="G134" s="110"/>
      <c r="H134" s="110"/>
      <c r="I134" s="110"/>
      <c r="J134" s="110"/>
      <c r="K134" s="110"/>
      <c r="L134" s="110"/>
      <c r="M134" s="110"/>
      <c r="N134" s="110"/>
      <c r="O134" s="110"/>
      <c r="P134" s="111"/>
      <c r="Q134" s="40" t="s">
        <v>185</v>
      </c>
      <c r="R134" s="39" t="s">
        <v>30</v>
      </c>
      <c r="S134" s="119"/>
      <c r="T134" s="119"/>
      <c r="U134" s="119"/>
      <c r="V134" s="119"/>
      <c r="W134" s="119"/>
      <c r="X134" s="37">
        <v>0</v>
      </c>
      <c r="Y134" s="36">
        <v>1118.8</v>
      </c>
      <c r="Z134" s="35"/>
      <c r="AA134" s="33">
        <v>4749.2</v>
      </c>
      <c r="AB134" s="120"/>
      <c r="AC134" s="121"/>
      <c r="AD134" s="33">
        <v>1118.799</v>
      </c>
      <c r="AE134" s="122"/>
      <c r="AF134" s="122"/>
      <c r="AG134" s="123"/>
      <c r="AH134" s="92">
        <f t="shared" si="9"/>
        <v>0.23557630758864651</v>
      </c>
      <c r="AI134" s="33">
        <f>AI135+AI139+AI142+AI144+AI147+AI149</f>
        <v>945.5</v>
      </c>
      <c r="AJ134" s="33">
        <f t="shared" si="10"/>
        <v>-173.29899999999998</v>
      </c>
      <c r="AK134" s="92">
        <f t="shared" si="11"/>
        <v>0.84510265025263698</v>
      </c>
    </row>
    <row r="135" spans="1:37" ht="23.25" customHeight="1">
      <c r="A135" s="31"/>
      <c r="B135" s="110" t="s">
        <v>184</v>
      </c>
      <c r="C135" s="110"/>
      <c r="D135" s="110"/>
      <c r="E135" s="110"/>
      <c r="F135" s="110"/>
      <c r="G135" s="110"/>
      <c r="H135" s="110"/>
      <c r="I135" s="110"/>
      <c r="J135" s="110"/>
      <c r="K135" s="110"/>
      <c r="L135" s="110"/>
      <c r="M135" s="110"/>
      <c r="N135" s="110"/>
      <c r="O135" s="110"/>
      <c r="P135" s="111"/>
      <c r="Q135" s="40" t="s">
        <v>183</v>
      </c>
      <c r="R135" s="39" t="s">
        <v>30</v>
      </c>
      <c r="S135" s="119"/>
      <c r="T135" s="119"/>
      <c r="U135" s="119"/>
      <c r="V135" s="119"/>
      <c r="W135" s="119"/>
      <c r="X135" s="37">
        <v>0</v>
      </c>
      <c r="Y135" s="36">
        <v>93.8</v>
      </c>
      <c r="Z135" s="35"/>
      <c r="AA135" s="33">
        <v>419</v>
      </c>
      <c r="AB135" s="120"/>
      <c r="AC135" s="121"/>
      <c r="AD135" s="33">
        <v>93.751000000000005</v>
      </c>
      <c r="AE135" s="122"/>
      <c r="AF135" s="122"/>
      <c r="AG135" s="123"/>
      <c r="AH135" s="92">
        <f t="shared" si="9"/>
        <v>0.22374940334128879</v>
      </c>
      <c r="AI135" s="33">
        <f>SUM(AI136:AI138)</f>
        <v>76.3</v>
      </c>
      <c r="AJ135" s="33">
        <f t="shared" si="10"/>
        <v>-17.451000000000008</v>
      </c>
      <c r="AK135" s="92">
        <f t="shared" si="11"/>
        <v>0.81385798551482114</v>
      </c>
    </row>
    <row r="136" spans="1:37" ht="23.25" customHeight="1">
      <c r="A136" s="31"/>
      <c r="B136" s="110" t="s">
        <v>182</v>
      </c>
      <c r="C136" s="110"/>
      <c r="D136" s="110"/>
      <c r="E136" s="110"/>
      <c r="F136" s="110"/>
      <c r="G136" s="110"/>
      <c r="H136" s="110"/>
      <c r="I136" s="110"/>
      <c r="J136" s="110"/>
      <c r="K136" s="110"/>
      <c r="L136" s="110"/>
      <c r="M136" s="110"/>
      <c r="N136" s="110"/>
      <c r="O136" s="110"/>
      <c r="P136" s="111"/>
      <c r="Q136" s="40" t="s">
        <v>179</v>
      </c>
      <c r="R136" s="39">
        <v>121</v>
      </c>
      <c r="S136" s="119"/>
      <c r="T136" s="119"/>
      <c r="U136" s="119"/>
      <c r="V136" s="119"/>
      <c r="W136" s="119"/>
      <c r="X136" s="37">
        <v>0</v>
      </c>
      <c r="Y136" s="36">
        <v>77.5</v>
      </c>
      <c r="Z136" s="35"/>
      <c r="AA136" s="33">
        <v>310</v>
      </c>
      <c r="AB136" s="120"/>
      <c r="AC136" s="121"/>
      <c r="AD136" s="33">
        <v>77.515000000000001</v>
      </c>
      <c r="AE136" s="122"/>
      <c r="AF136" s="122"/>
      <c r="AG136" s="123"/>
      <c r="AH136" s="92">
        <f t="shared" si="9"/>
        <v>0.25004838709677418</v>
      </c>
      <c r="AI136" s="33">
        <v>61.5</v>
      </c>
      <c r="AJ136" s="33">
        <f t="shared" si="10"/>
        <v>-16.015000000000001</v>
      </c>
      <c r="AK136" s="92">
        <f t="shared" si="11"/>
        <v>0.79339482680771467</v>
      </c>
    </row>
    <row r="137" spans="1:37" ht="45.75" customHeight="1">
      <c r="A137" s="31"/>
      <c r="B137" s="110" t="s">
        <v>181</v>
      </c>
      <c r="C137" s="110"/>
      <c r="D137" s="110"/>
      <c r="E137" s="110"/>
      <c r="F137" s="110"/>
      <c r="G137" s="110"/>
      <c r="H137" s="110"/>
      <c r="I137" s="110"/>
      <c r="J137" s="110"/>
      <c r="K137" s="110"/>
      <c r="L137" s="110"/>
      <c r="M137" s="110"/>
      <c r="N137" s="110"/>
      <c r="O137" s="110"/>
      <c r="P137" s="111"/>
      <c r="Q137" s="40" t="s">
        <v>179</v>
      </c>
      <c r="R137" s="39">
        <v>129</v>
      </c>
      <c r="S137" s="119"/>
      <c r="T137" s="119"/>
      <c r="U137" s="119"/>
      <c r="V137" s="119"/>
      <c r="W137" s="119"/>
      <c r="X137" s="37">
        <v>0</v>
      </c>
      <c r="Y137" s="36">
        <v>16.2</v>
      </c>
      <c r="Z137" s="35"/>
      <c r="AA137" s="33">
        <v>93</v>
      </c>
      <c r="AB137" s="120"/>
      <c r="AC137" s="121"/>
      <c r="AD137" s="33">
        <v>16.236000000000001</v>
      </c>
      <c r="AE137" s="122"/>
      <c r="AF137" s="122"/>
      <c r="AG137" s="123"/>
      <c r="AH137" s="92">
        <f t="shared" si="9"/>
        <v>0.17458064516129032</v>
      </c>
      <c r="AI137" s="33">
        <v>14.8</v>
      </c>
      <c r="AJ137" s="33">
        <f t="shared" si="10"/>
        <v>-1.4359999999999999</v>
      </c>
      <c r="AK137" s="92">
        <f t="shared" si="11"/>
        <v>0.91155457009115548</v>
      </c>
    </row>
    <row r="138" spans="1:37" ht="15.75" customHeight="1">
      <c r="A138" s="31"/>
      <c r="B138" s="110" t="s">
        <v>180</v>
      </c>
      <c r="C138" s="110"/>
      <c r="D138" s="110"/>
      <c r="E138" s="110"/>
      <c r="F138" s="110"/>
      <c r="G138" s="110"/>
      <c r="H138" s="110"/>
      <c r="I138" s="110"/>
      <c r="J138" s="110"/>
      <c r="K138" s="110"/>
      <c r="L138" s="110"/>
      <c r="M138" s="110"/>
      <c r="N138" s="110"/>
      <c r="O138" s="110"/>
      <c r="P138" s="111"/>
      <c r="Q138" s="40" t="s">
        <v>179</v>
      </c>
      <c r="R138" s="39">
        <v>530</v>
      </c>
      <c r="S138" s="119"/>
      <c r="T138" s="119"/>
      <c r="U138" s="119"/>
      <c r="V138" s="119"/>
      <c r="W138" s="119"/>
      <c r="X138" s="37">
        <v>0</v>
      </c>
      <c r="Y138" s="36">
        <v>0</v>
      </c>
      <c r="Z138" s="35"/>
      <c r="AA138" s="33">
        <v>16</v>
      </c>
      <c r="AB138" s="120"/>
      <c r="AC138" s="121"/>
      <c r="AD138" s="33">
        <v>0</v>
      </c>
      <c r="AE138" s="122"/>
      <c r="AF138" s="122"/>
      <c r="AG138" s="123"/>
      <c r="AH138" s="92">
        <f t="shared" si="9"/>
        <v>0</v>
      </c>
      <c r="AI138" s="33">
        <v>0</v>
      </c>
      <c r="AJ138" s="33">
        <f t="shared" si="10"/>
        <v>0</v>
      </c>
      <c r="AK138" s="92" t="e">
        <f t="shared" si="11"/>
        <v>#DIV/0!</v>
      </c>
    </row>
    <row r="139" spans="1:37" ht="23.25" customHeight="1">
      <c r="A139" s="31"/>
      <c r="B139" s="110" t="s">
        <v>178</v>
      </c>
      <c r="C139" s="110"/>
      <c r="D139" s="110"/>
      <c r="E139" s="110"/>
      <c r="F139" s="110"/>
      <c r="G139" s="110"/>
      <c r="H139" s="110"/>
      <c r="I139" s="110"/>
      <c r="J139" s="110"/>
      <c r="K139" s="110"/>
      <c r="L139" s="110"/>
      <c r="M139" s="110"/>
      <c r="N139" s="110"/>
      <c r="O139" s="110"/>
      <c r="P139" s="111"/>
      <c r="Q139" s="40" t="s">
        <v>177</v>
      </c>
      <c r="R139" s="39" t="s">
        <v>30</v>
      </c>
      <c r="S139" s="119"/>
      <c r="T139" s="119"/>
      <c r="U139" s="119"/>
      <c r="V139" s="119"/>
      <c r="W139" s="119"/>
      <c r="X139" s="37">
        <v>0</v>
      </c>
      <c r="Y139" s="36">
        <v>96</v>
      </c>
      <c r="Z139" s="35"/>
      <c r="AA139" s="33">
        <v>426.5</v>
      </c>
      <c r="AB139" s="120"/>
      <c r="AC139" s="121"/>
      <c r="AD139" s="33">
        <v>95.995000000000005</v>
      </c>
      <c r="AE139" s="122"/>
      <c r="AF139" s="122"/>
      <c r="AG139" s="123"/>
      <c r="AH139" s="92">
        <f t="shared" si="9"/>
        <v>0.22507620164126613</v>
      </c>
      <c r="AI139" s="33">
        <f>SUM(AI140:AI141)</f>
        <v>154.5</v>
      </c>
      <c r="AJ139" s="33">
        <f t="shared" si="10"/>
        <v>58.504999999999995</v>
      </c>
      <c r="AK139" s="92">
        <f t="shared" si="11"/>
        <v>1.6094588259805198</v>
      </c>
    </row>
    <row r="140" spans="1:37" ht="23.25" customHeight="1">
      <c r="A140" s="31"/>
      <c r="B140" s="110" t="s">
        <v>176</v>
      </c>
      <c r="C140" s="110"/>
      <c r="D140" s="110"/>
      <c r="E140" s="110"/>
      <c r="F140" s="110"/>
      <c r="G140" s="110"/>
      <c r="H140" s="110"/>
      <c r="I140" s="110"/>
      <c r="J140" s="110"/>
      <c r="K140" s="110"/>
      <c r="L140" s="110"/>
      <c r="M140" s="110"/>
      <c r="N140" s="110"/>
      <c r="O140" s="110"/>
      <c r="P140" s="111"/>
      <c r="Q140" s="40" t="s">
        <v>174</v>
      </c>
      <c r="R140" s="39">
        <v>121</v>
      </c>
      <c r="S140" s="119"/>
      <c r="T140" s="119"/>
      <c r="U140" s="119"/>
      <c r="V140" s="119"/>
      <c r="W140" s="119"/>
      <c r="X140" s="37">
        <v>0</v>
      </c>
      <c r="Y140" s="36">
        <v>79.7</v>
      </c>
      <c r="Z140" s="35"/>
      <c r="AA140" s="33">
        <v>327.5</v>
      </c>
      <c r="AB140" s="120"/>
      <c r="AC140" s="121"/>
      <c r="AD140" s="33">
        <v>79.712000000000003</v>
      </c>
      <c r="AE140" s="122"/>
      <c r="AF140" s="122"/>
      <c r="AG140" s="123"/>
      <c r="AH140" s="92">
        <f t="shared" si="9"/>
        <v>0.24339541984732826</v>
      </c>
      <c r="AI140" s="33">
        <v>125.1</v>
      </c>
      <c r="AJ140" s="33">
        <f t="shared" si="10"/>
        <v>45.387999999999991</v>
      </c>
      <c r="AK140" s="92">
        <f t="shared" si="11"/>
        <v>1.5693998394219189</v>
      </c>
    </row>
    <row r="141" spans="1:37" ht="45.75" customHeight="1">
      <c r="A141" s="31"/>
      <c r="B141" s="110" t="s">
        <v>175</v>
      </c>
      <c r="C141" s="110"/>
      <c r="D141" s="110"/>
      <c r="E141" s="110"/>
      <c r="F141" s="110"/>
      <c r="G141" s="110"/>
      <c r="H141" s="110"/>
      <c r="I141" s="110"/>
      <c r="J141" s="110"/>
      <c r="K141" s="110"/>
      <c r="L141" s="110"/>
      <c r="M141" s="110"/>
      <c r="N141" s="110"/>
      <c r="O141" s="110"/>
      <c r="P141" s="111"/>
      <c r="Q141" s="40" t="s">
        <v>174</v>
      </c>
      <c r="R141" s="39">
        <v>129</v>
      </c>
      <c r="S141" s="119"/>
      <c r="T141" s="119"/>
      <c r="U141" s="119"/>
      <c r="V141" s="119"/>
      <c r="W141" s="119"/>
      <c r="X141" s="37">
        <v>0</v>
      </c>
      <c r="Y141" s="36">
        <v>16.3</v>
      </c>
      <c r="Z141" s="35"/>
      <c r="AA141" s="33">
        <v>99</v>
      </c>
      <c r="AB141" s="120"/>
      <c r="AC141" s="121"/>
      <c r="AD141" s="33">
        <v>16.283000000000001</v>
      </c>
      <c r="AE141" s="122"/>
      <c r="AF141" s="122"/>
      <c r="AG141" s="123"/>
      <c r="AH141" s="92">
        <f t="shared" si="9"/>
        <v>0.1644747474747475</v>
      </c>
      <c r="AI141" s="33">
        <v>29.4</v>
      </c>
      <c r="AJ141" s="33">
        <f t="shared" si="10"/>
        <v>13.116999999999997</v>
      </c>
      <c r="AK141" s="92">
        <f t="shared" si="11"/>
        <v>1.805564085242277</v>
      </c>
    </row>
    <row r="142" spans="1:37" ht="23.25" customHeight="1">
      <c r="A142" s="31"/>
      <c r="B142" s="110" t="s">
        <v>173</v>
      </c>
      <c r="C142" s="110"/>
      <c r="D142" s="110"/>
      <c r="E142" s="110"/>
      <c r="F142" s="110"/>
      <c r="G142" s="110"/>
      <c r="H142" s="110"/>
      <c r="I142" s="110"/>
      <c r="J142" s="110"/>
      <c r="K142" s="110"/>
      <c r="L142" s="110"/>
      <c r="M142" s="110"/>
      <c r="N142" s="110"/>
      <c r="O142" s="110"/>
      <c r="P142" s="111"/>
      <c r="Q142" s="40" t="s">
        <v>172</v>
      </c>
      <c r="R142" s="39" t="s">
        <v>30</v>
      </c>
      <c r="S142" s="119"/>
      <c r="T142" s="119"/>
      <c r="U142" s="119"/>
      <c r="V142" s="119"/>
      <c r="W142" s="119"/>
      <c r="X142" s="37">
        <v>0</v>
      </c>
      <c r="Y142" s="36">
        <v>0</v>
      </c>
      <c r="Z142" s="35"/>
      <c r="AA142" s="33">
        <v>11.6</v>
      </c>
      <c r="AB142" s="120"/>
      <c r="AC142" s="121"/>
      <c r="AD142" s="33">
        <v>0</v>
      </c>
      <c r="AE142" s="122"/>
      <c r="AF142" s="122"/>
      <c r="AG142" s="123"/>
      <c r="AH142" s="92">
        <f t="shared" si="9"/>
        <v>0</v>
      </c>
      <c r="AI142" s="33">
        <f>AI143</f>
        <v>0</v>
      </c>
      <c r="AJ142" s="33">
        <f t="shared" si="10"/>
        <v>0</v>
      </c>
      <c r="AK142" s="92" t="e">
        <f t="shared" si="11"/>
        <v>#DIV/0!</v>
      </c>
    </row>
    <row r="143" spans="1:37" ht="45.75" customHeight="1">
      <c r="A143" s="31"/>
      <c r="B143" s="110" t="s">
        <v>171</v>
      </c>
      <c r="C143" s="110"/>
      <c r="D143" s="110"/>
      <c r="E143" s="110"/>
      <c r="F143" s="110"/>
      <c r="G143" s="110"/>
      <c r="H143" s="110"/>
      <c r="I143" s="110"/>
      <c r="J143" s="110"/>
      <c r="K143" s="110"/>
      <c r="L143" s="110"/>
      <c r="M143" s="110"/>
      <c r="N143" s="110"/>
      <c r="O143" s="110"/>
      <c r="P143" s="111"/>
      <c r="Q143" s="40" t="s">
        <v>170</v>
      </c>
      <c r="R143" s="39">
        <v>244</v>
      </c>
      <c r="S143" s="119"/>
      <c r="T143" s="119"/>
      <c r="U143" s="119"/>
      <c r="V143" s="119"/>
      <c r="W143" s="119"/>
      <c r="X143" s="37">
        <v>0</v>
      </c>
      <c r="Y143" s="36">
        <v>0</v>
      </c>
      <c r="Z143" s="35"/>
      <c r="AA143" s="33">
        <v>11.6</v>
      </c>
      <c r="AB143" s="120"/>
      <c r="AC143" s="121"/>
      <c r="AD143" s="33">
        <v>0</v>
      </c>
      <c r="AE143" s="122"/>
      <c r="AF143" s="122"/>
      <c r="AG143" s="123"/>
      <c r="AH143" s="92">
        <f t="shared" si="9"/>
        <v>0</v>
      </c>
      <c r="AI143" s="33">
        <v>0</v>
      </c>
      <c r="AJ143" s="33">
        <f t="shared" si="10"/>
        <v>0</v>
      </c>
      <c r="AK143" s="92" t="e">
        <f t="shared" si="11"/>
        <v>#DIV/0!</v>
      </c>
    </row>
    <row r="144" spans="1:37" ht="23.25" customHeight="1">
      <c r="A144" s="31"/>
      <c r="B144" s="110" t="s">
        <v>169</v>
      </c>
      <c r="C144" s="110"/>
      <c r="D144" s="110"/>
      <c r="E144" s="110"/>
      <c r="F144" s="110"/>
      <c r="G144" s="110"/>
      <c r="H144" s="110"/>
      <c r="I144" s="110"/>
      <c r="J144" s="110"/>
      <c r="K144" s="110"/>
      <c r="L144" s="110"/>
      <c r="M144" s="110"/>
      <c r="N144" s="110"/>
      <c r="O144" s="110"/>
      <c r="P144" s="111"/>
      <c r="Q144" s="40" t="s">
        <v>168</v>
      </c>
      <c r="R144" s="39" t="s">
        <v>30</v>
      </c>
      <c r="S144" s="119"/>
      <c r="T144" s="119"/>
      <c r="U144" s="119"/>
      <c r="V144" s="119"/>
      <c r="W144" s="119"/>
      <c r="X144" s="37">
        <v>0</v>
      </c>
      <c r="Y144" s="36">
        <v>217.5</v>
      </c>
      <c r="Z144" s="35"/>
      <c r="AA144" s="33">
        <v>1046</v>
      </c>
      <c r="AB144" s="120"/>
      <c r="AC144" s="121"/>
      <c r="AD144" s="33">
        <v>217.52799999999999</v>
      </c>
      <c r="AE144" s="122"/>
      <c r="AF144" s="122"/>
      <c r="AG144" s="123"/>
      <c r="AH144" s="92">
        <f t="shared" si="9"/>
        <v>0.20796175908221798</v>
      </c>
      <c r="AI144" s="33">
        <f>AI145+AI146</f>
        <v>0</v>
      </c>
      <c r="AJ144" s="33">
        <f t="shared" si="10"/>
        <v>-217.52799999999999</v>
      </c>
      <c r="AK144" s="92">
        <f t="shared" si="11"/>
        <v>0</v>
      </c>
    </row>
    <row r="145" spans="1:37" ht="34.5" customHeight="1">
      <c r="A145" s="31"/>
      <c r="B145" s="110" t="s">
        <v>167</v>
      </c>
      <c r="C145" s="110"/>
      <c r="D145" s="110"/>
      <c r="E145" s="110"/>
      <c r="F145" s="110"/>
      <c r="G145" s="110"/>
      <c r="H145" s="110"/>
      <c r="I145" s="110"/>
      <c r="J145" s="110"/>
      <c r="K145" s="110"/>
      <c r="L145" s="110"/>
      <c r="M145" s="110"/>
      <c r="N145" s="110"/>
      <c r="O145" s="110"/>
      <c r="P145" s="111"/>
      <c r="Q145" s="40" t="s">
        <v>165</v>
      </c>
      <c r="R145" s="39">
        <v>121</v>
      </c>
      <c r="S145" s="119"/>
      <c r="T145" s="119"/>
      <c r="U145" s="119"/>
      <c r="V145" s="119"/>
      <c r="W145" s="119"/>
      <c r="X145" s="37">
        <v>0</v>
      </c>
      <c r="Y145" s="36">
        <v>180.5</v>
      </c>
      <c r="Z145" s="35"/>
      <c r="AA145" s="33">
        <v>803</v>
      </c>
      <c r="AB145" s="120"/>
      <c r="AC145" s="121"/>
      <c r="AD145" s="33">
        <v>180.51599999999999</v>
      </c>
      <c r="AE145" s="122"/>
      <c r="AF145" s="122"/>
      <c r="AG145" s="123"/>
      <c r="AH145" s="92">
        <f t="shared" si="9"/>
        <v>0.22480199252801991</v>
      </c>
      <c r="AI145" s="33"/>
      <c r="AJ145" s="33">
        <f t="shared" si="10"/>
        <v>-180.51599999999999</v>
      </c>
      <c r="AK145" s="92">
        <f t="shared" si="11"/>
        <v>0</v>
      </c>
    </row>
    <row r="146" spans="1:37" ht="45.75" customHeight="1">
      <c r="A146" s="31"/>
      <c r="B146" s="110" t="s">
        <v>166</v>
      </c>
      <c r="C146" s="110"/>
      <c r="D146" s="110"/>
      <c r="E146" s="110"/>
      <c r="F146" s="110"/>
      <c r="G146" s="110"/>
      <c r="H146" s="110"/>
      <c r="I146" s="110"/>
      <c r="J146" s="110"/>
      <c r="K146" s="110"/>
      <c r="L146" s="110"/>
      <c r="M146" s="110"/>
      <c r="N146" s="110"/>
      <c r="O146" s="110"/>
      <c r="P146" s="111"/>
      <c r="Q146" s="40" t="s">
        <v>165</v>
      </c>
      <c r="R146" s="39">
        <v>129</v>
      </c>
      <c r="S146" s="119"/>
      <c r="T146" s="119"/>
      <c r="U146" s="119"/>
      <c r="V146" s="119"/>
      <c r="W146" s="119"/>
      <c r="X146" s="37">
        <v>0</v>
      </c>
      <c r="Y146" s="36">
        <v>37</v>
      </c>
      <c r="Z146" s="35"/>
      <c r="AA146" s="33">
        <v>243</v>
      </c>
      <c r="AB146" s="120"/>
      <c r="AC146" s="121"/>
      <c r="AD146" s="33">
        <v>37.012</v>
      </c>
      <c r="AE146" s="122"/>
      <c r="AF146" s="122"/>
      <c r="AG146" s="123"/>
      <c r="AH146" s="92">
        <f t="shared" si="9"/>
        <v>0.15231275720164608</v>
      </c>
      <c r="AI146" s="33"/>
      <c r="AJ146" s="33">
        <f t="shared" si="10"/>
        <v>-37.012</v>
      </c>
      <c r="AK146" s="92">
        <f t="shared" si="11"/>
        <v>0</v>
      </c>
    </row>
    <row r="147" spans="1:37" ht="15.75" customHeight="1">
      <c r="A147" s="31"/>
      <c r="B147" s="110" t="s">
        <v>164</v>
      </c>
      <c r="C147" s="110"/>
      <c r="D147" s="110"/>
      <c r="E147" s="110"/>
      <c r="F147" s="110"/>
      <c r="G147" s="110"/>
      <c r="H147" s="110"/>
      <c r="I147" s="110"/>
      <c r="J147" s="110"/>
      <c r="K147" s="110"/>
      <c r="L147" s="110"/>
      <c r="M147" s="110"/>
      <c r="N147" s="110"/>
      <c r="O147" s="110"/>
      <c r="P147" s="111"/>
      <c r="Q147" s="40" t="s">
        <v>163</v>
      </c>
      <c r="R147" s="39" t="s">
        <v>30</v>
      </c>
      <c r="S147" s="119"/>
      <c r="T147" s="119"/>
      <c r="U147" s="119"/>
      <c r="V147" s="119"/>
      <c r="W147" s="119"/>
      <c r="X147" s="37">
        <v>0</v>
      </c>
      <c r="Y147" s="36">
        <v>395</v>
      </c>
      <c r="Z147" s="35"/>
      <c r="AA147" s="33">
        <v>1579.9</v>
      </c>
      <c r="AB147" s="120"/>
      <c r="AC147" s="121"/>
      <c r="AD147" s="33">
        <v>394.97500000000002</v>
      </c>
      <c r="AE147" s="122"/>
      <c r="AF147" s="122"/>
      <c r="AG147" s="123"/>
      <c r="AH147" s="92">
        <f t="shared" si="9"/>
        <v>0.25</v>
      </c>
      <c r="AI147" s="33">
        <f>AI148</f>
        <v>371.9</v>
      </c>
      <c r="AJ147" s="33">
        <f t="shared" si="10"/>
        <v>-23.075000000000045</v>
      </c>
      <c r="AK147" s="92">
        <f t="shared" si="11"/>
        <v>0.94157858092284308</v>
      </c>
    </row>
    <row r="148" spans="1:37" ht="23.25" customHeight="1">
      <c r="A148" s="31"/>
      <c r="B148" s="110" t="s">
        <v>162</v>
      </c>
      <c r="C148" s="110"/>
      <c r="D148" s="110"/>
      <c r="E148" s="110"/>
      <c r="F148" s="110"/>
      <c r="G148" s="110"/>
      <c r="H148" s="110"/>
      <c r="I148" s="110"/>
      <c r="J148" s="110"/>
      <c r="K148" s="110"/>
      <c r="L148" s="110"/>
      <c r="M148" s="110"/>
      <c r="N148" s="110"/>
      <c r="O148" s="110"/>
      <c r="P148" s="111"/>
      <c r="Q148" s="40" t="s">
        <v>161</v>
      </c>
      <c r="R148" s="39">
        <v>530</v>
      </c>
      <c r="S148" s="119"/>
      <c r="T148" s="119"/>
      <c r="U148" s="119"/>
      <c r="V148" s="119"/>
      <c r="W148" s="119"/>
      <c r="X148" s="37">
        <v>0</v>
      </c>
      <c r="Y148" s="36">
        <v>395</v>
      </c>
      <c r="Z148" s="35"/>
      <c r="AA148" s="33">
        <v>1579.9</v>
      </c>
      <c r="AB148" s="120"/>
      <c r="AC148" s="121"/>
      <c r="AD148" s="33">
        <v>394.97500000000002</v>
      </c>
      <c r="AE148" s="122"/>
      <c r="AF148" s="122"/>
      <c r="AG148" s="123"/>
      <c r="AH148" s="92">
        <f t="shared" ref="AH148:AH211" si="12">AD148/AA148*100%</f>
        <v>0.25</v>
      </c>
      <c r="AI148" s="33">
        <v>371.9</v>
      </c>
      <c r="AJ148" s="33">
        <f t="shared" ref="AJ148:AJ211" si="13">AI148-AD148</f>
        <v>-23.075000000000045</v>
      </c>
      <c r="AK148" s="92">
        <f t="shared" ref="AK148:AK211" si="14">AI148/AD148*100%</f>
        <v>0.94157858092284308</v>
      </c>
    </row>
    <row r="149" spans="1:37" ht="23.25" customHeight="1">
      <c r="A149" s="31"/>
      <c r="B149" s="110" t="s">
        <v>160</v>
      </c>
      <c r="C149" s="110"/>
      <c r="D149" s="110"/>
      <c r="E149" s="110"/>
      <c r="F149" s="110"/>
      <c r="G149" s="110"/>
      <c r="H149" s="110"/>
      <c r="I149" s="110"/>
      <c r="J149" s="110"/>
      <c r="K149" s="110"/>
      <c r="L149" s="110"/>
      <c r="M149" s="110"/>
      <c r="N149" s="110"/>
      <c r="O149" s="110"/>
      <c r="P149" s="111"/>
      <c r="Q149" s="40" t="s">
        <v>159</v>
      </c>
      <c r="R149" s="39" t="s">
        <v>30</v>
      </c>
      <c r="S149" s="119"/>
      <c r="T149" s="119"/>
      <c r="U149" s="119"/>
      <c r="V149" s="119"/>
      <c r="W149" s="119"/>
      <c r="X149" s="37">
        <v>0</v>
      </c>
      <c r="Y149" s="36">
        <v>316.5</v>
      </c>
      <c r="Z149" s="35"/>
      <c r="AA149" s="33">
        <v>1266.2</v>
      </c>
      <c r="AB149" s="120"/>
      <c r="AC149" s="121"/>
      <c r="AD149" s="33">
        <v>316.55</v>
      </c>
      <c r="AE149" s="122"/>
      <c r="AF149" s="122"/>
      <c r="AG149" s="123"/>
      <c r="AH149" s="92">
        <f t="shared" si="12"/>
        <v>0.25</v>
      </c>
      <c r="AI149" s="33">
        <f>AI150</f>
        <v>342.8</v>
      </c>
      <c r="AJ149" s="33">
        <f t="shared" si="13"/>
        <v>26.25</v>
      </c>
      <c r="AK149" s="92">
        <f t="shared" si="14"/>
        <v>1.0829252882640974</v>
      </c>
    </row>
    <row r="150" spans="1:37" ht="79.5" customHeight="1">
      <c r="A150" s="31"/>
      <c r="B150" s="110" t="s">
        <v>158</v>
      </c>
      <c r="C150" s="110"/>
      <c r="D150" s="110"/>
      <c r="E150" s="110"/>
      <c r="F150" s="110"/>
      <c r="G150" s="110"/>
      <c r="H150" s="110"/>
      <c r="I150" s="110"/>
      <c r="J150" s="110"/>
      <c r="K150" s="110"/>
      <c r="L150" s="110"/>
      <c r="M150" s="110"/>
      <c r="N150" s="110"/>
      <c r="O150" s="110"/>
      <c r="P150" s="111"/>
      <c r="Q150" s="40" t="s">
        <v>157</v>
      </c>
      <c r="R150" s="39">
        <v>611</v>
      </c>
      <c r="S150" s="119"/>
      <c r="T150" s="119"/>
      <c r="U150" s="119"/>
      <c r="V150" s="119"/>
      <c r="W150" s="119"/>
      <c r="X150" s="37">
        <v>0</v>
      </c>
      <c r="Y150" s="36">
        <v>316.5</v>
      </c>
      <c r="Z150" s="35"/>
      <c r="AA150" s="33">
        <v>1266.2</v>
      </c>
      <c r="AB150" s="120"/>
      <c r="AC150" s="121"/>
      <c r="AD150" s="33">
        <v>316.55</v>
      </c>
      <c r="AE150" s="122"/>
      <c r="AF150" s="122"/>
      <c r="AG150" s="123"/>
      <c r="AH150" s="92">
        <f t="shared" si="12"/>
        <v>0.25</v>
      </c>
      <c r="AI150" s="33">
        <v>342.8</v>
      </c>
      <c r="AJ150" s="33">
        <f t="shared" si="13"/>
        <v>26.25</v>
      </c>
      <c r="AK150" s="92">
        <f t="shared" si="14"/>
        <v>1.0829252882640974</v>
      </c>
    </row>
    <row r="151" spans="1:37" ht="23.25" customHeight="1">
      <c r="A151" s="31"/>
      <c r="B151" s="110" t="s">
        <v>156</v>
      </c>
      <c r="C151" s="110"/>
      <c r="D151" s="110"/>
      <c r="E151" s="110"/>
      <c r="F151" s="110"/>
      <c r="G151" s="110"/>
      <c r="H151" s="110"/>
      <c r="I151" s="110"/>
      <c r="J151" s="110"/>
      <c r="K151" s="110"/>
      <c r="L151" s="110"/>
      <c r="M151" s="110"/>
      <c r="N151" s="110"/>
      <c r="O151" s="110"/>
      <c r="P151" s="111"/>
      <c r="Q151" s="40" t="s">
        <v>155</v>
      </c>
      <c r="R151" s="39" t="s">
        <v>30</v>
      </c>
      <c r="S151" s="119"/>
      <c r="T151" s="119"/>
      <c r="U151" s="119"/>
      <c r="V151" s="119"/>
      <c r="W151" s="119"/>
      <c r="X151" s="37">
        <v>0</v>
      </c>
      <c r="Y151" s="36">
        <v>13632</v>
      </c>
      <c r="Z151" s="35"/>
      <c r="AA151" s="33">
        <v>55509</v>
      </c>
      <c r="AB151" s="120"/>
      <c r="AC151" s="121"/>
      <c r="AD151" s="33">
        <v>13632.031000000001</v>
      </c>
      <c r="AE151" s="122"/>
      <c r="AF151" s="122"/>
      <c r="AG151" s="123"/>
      <c r="AH151" s="92">
        <f t="shared" si="12"/>
        <v>0.24558235601434003</v>
      </c>
      <c r="AI151" s="33">
        <f>AI152+AI154+AI165+AI168+AI172</f>
        <v>12360.1</v>
      </c>
      <c r="AJ151" s="33">
        <f t="shared" si="13"/>
        <v>-1271.9310000000005</v>
      </c>
      <c r="AK151" s="92">
        <f t="shared" si="14"/>
        <v>0.9066954146451105</v>
      </c>
    </row>
    <row r="152" spans="1:37" ht="23.25" customHeight="1">
      <c r="A152" s="31"/>
      <c r="B152" s="110" t="s">
        <v>154</v>
      </c>
      <c r="C152" s="110"/>
      <c r="D152" s="110"/>
      <c r="E152" s="110"/>
      <c r="F152" s="110"/>
      <c r="G152" s="110"/>
      <c r="H152" s="110"/>
      <c r="I152" s="110"/>
      <c r="J152" s="110"/>
      <c r="K152" s="110"/>
      <c r="L152" s="110"/>
      <c r="M152" s="110"/>
      <c r="N152" s="110"/>
      <c r="O152" s="110"/>
      <c r="P152" s="111"/>
      <c r="Q152" s="40" t="s">
        <v>153</v>
      </c>
      <c r="R152" s="39" t="s">
        <v>30</v>
      </c>
      <c r="S152" s="119"/>
      <c r="T152" s="119"/>
      <c r="U152" s="119"/>
      <c r="V152" s="119"/>
      <c r="W152" s="119"/>
      <c r="X152" s="37">
        <v>0</v>
      </c>
      <c r="Y152" s="36">
        <v>0</v>
      </c>
      <c r="Z152" s="35"/>
      <c r="AA152" s="33">
        <v>10</v>
      </c>
      <c r="AB152" s="120"/>
      <c r="AC152" s="121"/>
      <c r="AD152" s="33">
        <v>0</v>
      </c>
      <c r="AE152" s="122"/>
      <c r="AF152" s="122"/>
      <c r="AG152" s="123"/>
      <c r="AH152" s="92">
        <f t="shared" si="12"/>
        <v>0</v>
      </c>
      <c r="AI152" s="33">
        <f>AI153</f>
        <v>0</v>
      </c>
      <c r="AJ152" s="33">
        <f t="shared" si="13"/>
        <v>0</v>
      </c>
      <c r="AK152" s="92" t="e">
        <f t="shared" si="14"/>
        <v>#DIV/0!</v>
      </c>
    </row>
    <row r="153" spans="1:37" ht="23.25" customHeight="1">
      <c r="A153" s="31"/>
      <c r="B153" s="110" t="s">
        <v>152</v>
      </c>
      <c r="C153" s="110"/>
      <c r="D153" s="110"/>
      <c r="E153" s="110"/>
      <c r="F153" s="110"/>
      <c r="G153" s="110"/>
      <c r="H153" s="110"/>
      <c r="I153" s="110"/>
      <c r="J153" s="110"/>
      <c r="K153" s="110"/>
      <c r="L153" s="110"/>
      <c r="M153" s="110"/>
      <c r="N153" s="110"/>
      <c r="O153" s="110"/>
      <c r="P153" s="111"/>
      <c r="Q153" s="40" t="s">
        <v>151</v>
      </c>
      <c r="R153" s="39">
        <v>244</v>
      </c>
      <c r="S153" s="119"/>
      <c r="T153" s="119"/>
      <c r="U153" s="119"/>
      <c r="V153" s="119"/>
      <c r="W153" s="119"/>
      <c r="X153" s="37">
        <v>0</v>
      </c>
      <c r="Y153" s="36">
        <v>0</v>
      </c>
      <c r="Z153" s="35"/>
      <c r="AA153" s="33">
        <v>10</v>
      </c>
      <c r="AB153" s="120"/>
      <c r="AC153" s="121"/>
      <c r="AD153" s="33">
        <v>0</v>
      </c>
      <c r="AE153" s="122"/>
      <c r="AF153" s="122"/>
      <c r="AG153" s="123"/>
      <c r="AH153" s="92">
        <f t="shared" si="12"/>
        <v>0</v>
      </c>
      <c r="AI153" s="33">
        <v>0</v>
      </c>
      <c r="AJ153" s="33">
        <f t="shared" si="13"/>
        <v>0</v>
      </c>
      <c r="AK153" s="92" t="e">
        <f t="shared" si="14"/>
        <v>#DIV/0!</v>
      </c>
    </row>
    <row r="154" spans="1:37" ht="23.25" customHeight="1">
      <c r="A154" s="31"/>
      <c r="B154" s="110" t="s">
        <v>150</v>
      </c>
      <c r="C154" s="110"/>
      <c r="D154" s="110"/>
      <c r="E154" s="110"/>
      <c r="F154" s="110"/>
      <c r="G154" s="110"/>
      <c r="H154" s="110"/>
      <c r="I154" s="110"/>
      <c r="J154" s="110"/>
      <c r="K154" s="110"/>
      <c r="L154" s="110"/>
      <c r="M154" s="110"/>
      <c r="N154" s="110"/>
      <c r="O154" s="110"/>
      <c r="P154" s="111"/>
      <c r="Q154" s="40" t="s">
        <v>149</v>
      </c>
      <c r="R154" s="39" t="s">
        <v>30</v>
      </c>
      <c r="S154" s="119"/>
      <c r="T154" s="119"/>
      <c r="U154" s="119"/>
      <c r="V154" s="119"/>
      <c r="W154" s="119"/>
      <c r="X154" s="37">
        <v>0</v>
      </c>
      <c r="Y154" s="36">
        <v>7724.7</v>
      </c>
      <c r="Z154" s="35"/>
      <c r="AA154" s="33">
        <v>30071.599999999999</v>
      </c>
      <c r="AB154" s="120"/>
      <c r="AC154" s="121"/>
      <c r="AD154" s="33">
        <v>7724.7380000000003</v>
      </c>
      <c r="AE154" s="122"/>
      <c r="AF154" s="122"/>
      <c r="AG154" s="123"/>
      <c r="AH154" s="92">
        <f t="shared" si="12"/>
        <v>0.25687818406735924</v>
      </c>
      <c r="AI154" s="33">
        <f>SUM(AI155:AI164)</f>
        <v>8386.2999999999993</v>
      </c>
      <c r="AJ154" s="33">
        <f t="shared" si="13"/>
        <v>661.56199999999899</v>
      </c>
      <c r="AK154" s="92">
        <f t="shared" si="14"/>
        <v>1.0856419984729577</v>
      </c>
    </row>
    <row r="155" spans="1:37" ht="34.5" customHeight="1">
      <c r="A155" s="31"/>
      <c r="B155" s="110" t="s">
        <v>148</v>
      </c>
      <c r="C155" s="110"/>
      <c r="D155" s="110"/>
      <c r="E155" s="110"/>
      <c r="F155" s="110"/>
      <c r="G155" s="110"/>
      <c r="H155" s="110"/>
      <c r="I155" s="110"/>
      <c r="J155" s="110"/>
      <c r="K155" s="110"/>
      <c r="L155" s="110"/>
      <c r="M155" s="110"/>
      <c r="N155" s="110"/>
      <c r="O155" s="110"/>
      <c r="P155" s="111"/>
      <c r="Q155" s="40" t="s">
        <v>140</v>
      </c>
      <c r="R155" s="39">
        <v>121</v>
      </c>
      <c r="S155" s="119"/>
      <c r="T155" s="119"/>
      <c r="U155" s="119"/>
      <c r="V155" s="119"/>
      <c r="W155" s="119"/>
      <c r="X155" s="37">
        <v>0</v>
      </c>
      <c r="Y155" s="36">
        <v>4351</v>
      </c>
      <c r="Z155" s="35"/>
      <c r="AA155" s="33">
        <v>18910</v>
      </c>
      <c r="AB155" s="120"/>
      <c r="AC155" s="121"/>
      <c r="AD155" s="33">
        <v>4350.99</v>
      </c>
      <c r="AE155" s="122"/>
      <c r="AF155" s="122"/>
      <c r="AG155" s="123"/>
      <c r="AH155" s="92">
        <f t="shared" si="12"/>
        <v>0.23008937070333155</v>
      </c>
      <c r="AI155" s="33">
        <v>3788.5</v>
      </c>
      <c r="AJ155" s="33">
        <f t="shared" si="13"/>
        <v>-562.48999999999978</v>
      </c>
      <c r="AK155" s="92">
        <f t="shared" si="14"/>
        <v>0.87072137605464506</v>
      </c>
    </row>
    <row r="156" spans="1:37" ht="34.5" customHeight="1">
      <c r="A156" s="31"/>
      <c r="B156" s="110" t="s">
        <v>147</v>
      </c>
      <c r="C156" s="110"/>
      <c r="D156" s="110"/>
      <c r="E156" s="110"/>
      <c r="F156" s="110"/>
      <c r="G156" s="110"/>
      <c r="H156" s="110"/>
      <c r="I156" s="110"/>
      <c r="J156" s="110"/>
      <c r="K156" s="110"/>
      <c r="L156" s="110"/>
      <c r="M156" s="110"/>
      <c r="N156" s="110"/>
      <c r="O156" s="110"/>
      <c r="P156" s="111"/>
      <c r="Q156" s="40" t="s">
        <v>140</v>
      </c>
      <c r="R156" s="39">
        <v>122</v>
      </c>
      <c r="S156" s="119"/>
      <c r="T156" s="119"/>
      <c r="U156" s="119"/>
      <c r="V156" s="119"/>
      <c r="W156" s="119"/>
      <c r="X156" s="37">
        <v>0</v>
      </c>
      <c r="Y156" s="36">
        <v>0</v>
      </c>
      <c r="Z156" s="35"/>
      <c r="AA156" s="33">
        <v>321.2</v>
      </c>
      <c r="AB156" s="120"/>
      <c r="AC156" s="121"/>
      <c r="AD156" s="33">
        <v>0</v>
      </c>
      <c r="AE156" s="122"/>
      <c r="AF156" s="122"/>
      <c r="AG156" s="123"/>
      <c r="AH156" s="92">
        <f t="shared" si="12"/>
        <v>0</v>
      </c>
      <c r="AI156" s="33">
        <v>0</v>
      </c>
      <c r="AJ156" s="33">
        <f t="shared" si="13"/>
        <v>0</v>
      </c>
      <c r="AK156" s="92" t="e">
        <f t="shared" si="14"/>
        <v>#DIV/0!</v>
      </c>
    </row>
    <row r="157" spans="1:37" ht="45.75" customHeight="1">
      <c r="A157" s="31"/>
      <c r="B157" s="110" t="s">
        <v>146</v>
      </c>
      <c r="C157" s="110"/>
      <c r="D157" s="110"/>
      <c r="E157" s="110"/>
      <c r="F157" s="110"/>
      <c r="G157" s="110"/>
      <c r="H157" s="110"/>
      <c r="I157" s="110"/>
      <c r="J157" s="110"/>
      <c r="K157" s="110"/>
      <c r="L157" s="110"/>
      <c r="M157" s="110"/>
      <c r="N157" s="110"/>
      <c r="O157" s="110"/>
      <c r="P157" s="111"/>
      <c r="Q157" s="40" t="s">
        <v>140</v>
      </c>
      <c r="R157" s="39">
        <v>129</v>
      </c>
      <c r="S157" s="119"/>
      <c r="T157" s="119"/>
      <c r="U157" s="119"/>
      <c r="V157" s="119"/>
      <c r="W157" s="119"/>
      <c r="X157" s="37">
        <v>0</v>
      </c>
      <c r="Y157" s="36">
        <v>1498.4</v>
      </c>
      <c r="Z157" s="35"/>
      <c r="AA157" s="33">
        <v>5710.7330000000002</v>
      </c>
      <c r="AB157" s="120"/>
      <c r="AC157" s="121"/>
      <c r="AD157" s="33">
        <v>1498.3789999999999</v>
      </c>
      <c r="AE157" s="122"/>
      <c r="AF157" s="122"/>
      <c r="AG157" s="123"/>
      <c r="AH157" s="92">
        <f t="shared" si="12"/>
        <v>0.26237945286533265</v>
      </c>
      <c r="AI157" s="33">
        <v>905</v>
      </c>
      <c r="AJ157" s="33">
        <f t="shared" si="13"/>
        <v>-593.37899999999991</v>
      </c>
      <c r="AK157" s="92">
        <f t="shared" si="14"/>
        <v>0.60398604091488206</v>
      </c>
    </row>
    <row r="158" spans="1:37" ht="23.25" customHeight="1">
      <c r="A158" s="31"/>
      <c r="B158" s="110" t="s">
        <v>145</v>
      </c>
      <c r="C158" s="110"/>
      <c r="D158" s="110"/>
      <c r="E158" s="110"/>
      <c r="F158" s="110"/>
      <c r="G158" s="110"/>
      <c r="H158" s="110"/>
      <c r="I158" s="110"/>
      <c r="J158" s="110"/>
      <c r="K158" s="110"/>
      <c r="L158" s="110"/>
      <c r="M158" s="110"/>
      <c r="N158" s="110"/>
      <c r="O158" s="110"/>
      <c r="P158" s="111"/>
      <c r="Q158" s="40" t="s">
        <v>140</v>
      </c>
      <c r="R158" s="39">
        <v>244</v>
      </c>
      <c r="S158" s="119"/>
      <c r="T158" s="119"/>
      <c r="U158" s="119"/>
      <c r="V158" s="119"/>
      <c r="W158" s="119"/>
      <c r="X158" s="37">
        <v>0</v>
      </c>
      <c r="Y158" s="36">
        <v>229.5</v>
      </c>
      <c r="Z158" s="35"/>
      <c r="AA158" s="33">
        <v>1398.1389999999999</v>
      </c>
      <c r="AB158" s="120"/>
      <c r="AC158" s="121"/>
      <c r="AD158" s="33">
        <v>229.523</v>
      </c>
      <c r="AE158" s="122"/>
      <c r="AF158" s="122"/>
      <c r="AG158" s="123"/>
      <c r="AH158" s="92">
        <f t="shared" si="12"/>
        <v>0.16416321982292176</v>
      </c>
      <c r="AI158" s="33">
        <v>389</v>
      </c>
      <c r="AJ158" s="33">
        <f t="shared" si="13"/>
        <v>159.477</v>
      </c>
      <c r="AK158" s="92">
        <f t="shared" si="14"/>
        <v>1.6948192555865862</v>
      </c>
    </row>
    <row r="159" spans="1:37" ht="23.25" customHeight="1">
      <c r="A159" s="31"/>
      <c r="B159" s="110" t="s">
        <v>144</v>
      </c>
      <c r="C159" s="110"/>
      <c r="D159" s="110"/>
      <c r="E159" s="110"/>
      <c r="F159" s="110"/>
      <c r="G159" s="110"/>
      <c r="H159" s="110"/>
      <c r="I159" s="110"/>
      <c r="J159" s="110"/>
      <c r="K159" s="110"/>
      <c r="L159" s="110"/>
      <c r="M159" s="110"/>
      <c r="N159" s="110"/>
      <c r="O159" s="110"/>
      <c r="P159" s="111"/>
      <c r="Q159" s="40" t="s">
        <v>140</v>
      </c>
      <c r="R159" s="39">
        <v>247</v>
      </c>
      <c r="S159" s="119"/>
      <c r="T159" s="119"/>
      <c r="U159" s="119"/>
      <c r="V159" s="119"/>
      <c r="W159" s="119"/>
      <c r="X159" s="37">
        <v>0</v>
      </c>
      <c r="Y159" s="36">
        <v>811.9</v>
      </c>
      <c r="Z159" s="35"/>
      <c r="AA159" s="33">
        <v>1275.5609999999999</v>
      </c>
      <c r="AB159" s="120"/>
      <c r="AC159" s="121"/>
      <c r="AD159" s="33">
        <v>811.90499999999997</v>
      </c>
      <c r="AE159" s="122"/>
      <c r="AF159" s="122"/>
      <c r="AG159" s="123"/>
      <c r="AH159" s="92">
        <f t="shared" si="12"/>
        <v>0.63650817169857032</v>
      </c>
      <c r="AI159" s="33">
        <v>2034.3</v>
      </c>
      <c r="AJ159" s="33">
        <f t="shared" si="13"/>
        <v>1222.395</v>
      </c>
      <c r="AK159" s="92">
        <f t="shared" si="14"/>
        <v>2.505588708038502</v>
      </c>
    </row>
    <row r="160" spans="1:37" ht="34.5" customHeight="1">
      <c r="A160" s="31"/>
      <c r="B160" s="110" t="s">
        <v>143</v>
      </c>
      <c r="C160" s="110"/>
      <c r="D160" s="110"/>
      <c r="E160" s="110"/>
      <c r="F160" s="110"/>
      <c r="G160" s="110"/>
      <c r="H160" s="110"/>
      <c r="I160" s="110"/>
      <c r="J160" s="110"/>
      <c r="K160" s="110"/>
      <c r="L160" s="110"/>
      <c r="M160" s="110"/>
      <c r="N160" s="110"/>
      <c r="O160" s="110"/>
      <c r="P160" s="111"/>
      <c r="Q160" s="40" t="s">
        <v>140</v>
      </c>
      <c r="R160" s="39">
        <v>851</v>
      </c>
      <c r="S160" s="119"/>
      <c r="T160" s="119"/>
      <c r="U160" s="119"/>
      <c r="V160" s="119"/>
      <c r="W160" s="119"/>
      <c r="X160" s="37">
        <v>0</v>
      </c>
      <c r="Y160" s="36">
        <v>0</v>
      </c>
      <c r="Z160" s="35"/>
      <c r="AA160" s="33">
        <v>87.3</v>
      </c>
      <c r="AB160" s="120"/>
      <c r="AC160" s="121"/>
      <c r="AD160" s="33">
        <v>0</v>
      </c>
      <c r="AE160" s="122"/>
      <c r="AF160" s="122"/>
      <c r="AG160" s="123"/>
      <c r="AH160" s="92">
        <f t="shared" si="12"/>
        <v>0</v>
      </c>
      <c r="AI160" s="33">
        <v>39.9</v>
      </c>
      <c r="AJ160" s="33">
        <f t="shared" si="13"/>
        <v>39.9</v>
      </c>
      <c r="AK160" s="92" t="e">
        <f t="shared" si="14"/>
        <v>#DIV/0!</v>
      </c>
    </row>
    <row r="161" spans="1:37" ht="23.25" customHeight="1">
      <c r="A161" s="31"/>
      <c r="B161" s="110" t="s">
        <v>142</v>
      </c>
      <c r="C161" s="110"/>
      <c r="D161" s="110"/>
      <c r="E161" s="110"/>
      <c r="F161" s="110"/>
      <c r="G161" s="110"/>
      <c r="H161" s="110"/>
      <c r="I161" s="110"/>
      <c r="J161" s="110"/>
      <c r="K161" s="110"/>
      <c r="L161" s="110"/>
      <c r="M161" s="110"/>
      <c r="N161" s="110"/>
      <c r="O161" s="110"/>
      <c r="P161" s="111"/>
      <c r="Q161" s="40" t="s">
        <v>140</v>
      </c>
      <c r="R161" s="39">
        <v>852</v>
      </c>
      <c r="S161" s="119"/>
      <c r="T161" s="119"/>
      <c r="U161" s="119"/>
      <c r="V161" s="119"/>
      <c r="W161" s="119"/>
      <c r="X161" s="37">
        <v>0</v>
      </c>
      <c r="Y161" s="36">
        <v>9.3000000000000007</v>
      </c>
      <c r="Z161" s="35"/>
      <c r="AA161" s="33">
        <v>37.200000000000003</v>
      </c>
      <c r="AB161" s="120"/>
      <c r="AC161" s="121"/>
      <c r="AD161" s="33">
        <v>9.3040000000000003</v>
      </c>
      <c r="AE161" s="122"/>
      <c r="AF161" s="122"/>
      <c r="AG161" s="123"/>
      <c r="AH161" s="92">
        <f t="shared" si="12"/>
        <v>0.25010752688172044</v>
      </c>
      <c r="AI161" s="33">
        <v>14.1</v>
      </c>
      <c r="AJ161" s="33">
        <f t="shared" si="13"/>
        <v>4.7959999999999994</v>
      </c>
      <c r="AK161" s="92">
        <f t="shared" si="14"/>
        <v>1.5154772141014616</v>
      </c>
    </row>
    <row r="162" spans="1:37" ht="23.25" customHeight="1">
      <c r="A162" s="31"/>
      <c r="B162" s="110" t="s">
        <v>141</v>
      </c>
      <c r="C162" s="110"/>
      <c r="D162" s="110"/>
      <c r="E162" s="110"/>
      <c r="F162" s="110"/>
      <c r="G162" s="110"/>
      <c r="H162" s="110"/>
      <c r="I162" s="110"/>
      <c r="J162" s="110"/>
      <c r="K162" s="110"/>
      <c r="L162" s="110"/>
      <c r="M162" s="110"/>
      <c r="N162" s="110"/>
      <c r="O162" s="110"/>
      <c r="P162" s="111"/>
      <c r="Q162" s="40" t="s">
        <v>140</v>
      </c>
      <c r="R162" s="39">
        <v>853</v>
      </c>
      <c r="S162" s="119"/>
      <c r="T162" s="119"/>
      <c r="U162" s="119"/>
      <c r="V162" s="119"/>
      <c r="W162" s="119"/>
      <c r="X162" s="37">
        <v>0</v>
      </c>
      <c r="Y162" s="36">
        <v>0.1</v>
      </c>
      <c r="Z162" s="35"/>
      <c r="AA162" s="33">
        <v>6.7000000000000004E-2</v>
      </c>
      <c r="AB162" s="120"/>
      <c r="AC162" s="121"/>
      <c r="AD162" s="33">
        <v>6.7000000000000004E-2</v>
      </c>
      <c r="AE162" s="122"/>
      <c r="AF162" s="122"/>
      <c r="AG162" s="123"/>
      <c r="AH162" s="92">
        <f t="shared" si="12"/>
        <v>1</v>
      </c>
      <c r="AI162" s="33">
        <v>0</v>
      </c>
      <c r="AJ162" s="33">
        <f t="shared" si="13"/>
        <v>-6.7000000000000004E-2</v>
      </c>
      <c r="AK162" s="92">
        <f t="shared" si="14"/>
        <v>0</v>
      </c>
    </row>
    <row r="163" spans="1:37" ht="23.25" customHeight="1">
      <c r="A163" s="31"/>
      <c r="B163" s="110" t="s">
        <v>139</v>
      </c>
      <c r="C163" s="110"/>
      <c r="D163" s="110"/>
      <c r="E163" s="110"/>
      <c r="F163" s="110"/>
      <c r="G163" s="110"/>
      <c r="H163" s="110"/>
      <c r="I163" s="110"/>
      <c r="J163" s="110"/>
      <c r="K163" s="110"/>
      <c r="L163" s="110"/>
      <c r="M163" s="110"/>
      <c r="N163" s="110"/>
      <c r="O163" s="110"/>
      <c r="P163" s="111"/>
      <c r="Q163" s="40" t="s">
        <v>137</v>
      </c>
      <c r="R163" s="39">
        <v>121</v>
      </c>
      <c r="S163" s="119"/>
      <c r="T163" s="119"/>
      <c r="U163" s="119"/>
      <c r="V163" s="119"/>
      <c r="W163" s="119"/>
      <c r="X163" s="37">
        <v>0</v>
      </c>
      <c r="Y163" s="36">
        <v>655.7</v>
      </c>
      <c r="Z163" s="35"/>
      <c r="AA163" s="33">
        <v>1700</v>
      </c>
      <c r="AB163" s="120"/>
      <c r="AC163" s="121"/>
      <c r="AD163" s="33">
        <v>655.74</v>
      </c>
      <c r="AE163" s="122"/>
      <c r="AF163" s="122"/>
      <c r="AG163" s="123"/>
      <c r="AH163" s="92">
        <f t="shared" si="12"/>
        <v>0.38572941176470588</v>
      </c>
      <c r="AI163" s="33">
        <v>945.2</v>
      </c>
      <c r="AJ163" s="33">
        <f t="shared" si="13"/>
        <v>289.46000000000004</v>
      </c>
      <c r="AK163" s="92">
        <f t="shared" si="14"/>
        <v>1.4414249550126574</v>
      </c>
    </row>
    <row r="164" spans="1:37" ht="45.75" customHeight="1">
      <c r="A164" s="31"/>
      <c r="B164" s="110" t="s">
        <v>138</v>
      </c>
      <c r="C164" s="110"/>
      <c r="D164" s="110"/>
      <c r="E164" s="110"/>
      <c r="F164" s="110"/>
      <c r="G164" s="110"/>
      <c r="H164" s="110"/>
      <c r="I164" s="110"/>
      <c r="J164" s="110"/>
      <c r="K164" s="110"/>
      <c r="L164" s="110"/>
      <c r="M164" s="110"/>
      <c r="N164" s="110"/>
      <c r="O164" s="110"/>
      <c r="P164" s="111"/>
      <c r="Q164" s="40" t="s">
        <v>137</v>
      </c>
      <c r="R164" s="39">
        <v>129</v>
      </c>
      <c r="S164" s="119"/>
      <c r="T164" s="119"/>
      <c r="U164" s="119"/>
      <c r="V164" s="119"/>
      <c r="W164" s="119"/>
      <c r="X164" s="37">
        <v>0</v>
      </c>
      <c r="Y164" s="36">
        <v>168.8</v>
      </c>
      <c r="Z164" s="35"/>
      <c r="AA164" s="33">
        <v>631.4</v>
      </c>
      <c r="AB164" s="120"/>
      <c r="AC164" s="121"/>
      <c r="AD164" s="33">
        <v>168.83</v>
      </c>
      <c r="AE164" s="122"/>
      <c r="AF164" s="122"/>
      <c r="AG164" s="123"/>
      <c r="AH164" s="92">
        <f t="shared" si="12"/>
        <v>0.26738992714602472</v>
      </c>
      <c r="AI164" s="33">
        <v>270.3</v>
      </c>
      <c r="AJ164" s="33">
        <f t="shared" si="13"/>
        <v>101.47</v>
      </c>
      <c r="AK164" s="92">
        <f t="shared" si="14"/>
        <v>1.6010187762838357</v>
      </c>
    </row>
    <row r="165" spans="1:37" ht="23.25" customHeight="1">
      <c r="A165" s="31"/>
      <c r="B165" s="110" t="s">
        <v>136</v>
      </c>
      <c r="C165" s="110"/>
      <c r="D165" s="110"/>
      <c r="E165" s="110"/>
      <c r="F165" s="110"/>
      <c r="G165" s="110"/>
      <c r="H165" s="110"/>
      <c r="I165" s="110"/>
      <c r="J165" s="110"/>
      <c r="K165" s="110"/>
      <c r="L165" s="110"/>
      <c r="M165" s="110"/>
      <c r="N165" s="110"/>
      <c r="O165" s="110"/>
      <c r="P165" s="111"/>
      <c r="Q165" s="40" t="s">
        <v>135</v>
      </c>
      <c r="R165" s="39" t="s">
        <v>30</v>
      </c>
      <c r="S165" s="119"/>
      <c r="T165" s="119"/>
      <c r="U165" s="119"/>
      <c r="V165" s="119"/>
      <c r="W165" s="119"/>
      <c r="X165" s="37">
        <v>0</v>
      </c>
      <c r="Y165" s="36">
        <v>24.1</v>
      </c>
      <c r="Z165" s="35"/>
      <c r="AA165" s="33">
        <v>211</v>
      </c>
      <c r="AB165" s="120"/>
      <c r="AC165" s="121"/>
      <c r="AD165" s="33">
        <v>24.081</v>
      </c>
      <c r="AE165" s="122"/>
      <c r="AF165" s="122"/>
      <c r="AG165" s="123"/>
      <c r="AH165" s="92">
        <f t="shared" si="12"/>
        <v>0.11412796208530805</v>
      </c>
      <c r="AI165" s="33">
        <f>AI166</f>
        <v>0</v>
      </c>
      <c r="AJ165" s="33">
        <f t="shared" si="13"/>
        <v>-24.081</v>
      </c>
      <c r="AK165" s="92">
        <f t="shared" si="14"/>
        <v>0</v>
      </c>
    </row>
    <row r="166" spans="1:37" ht="34.5" customHeight="1">
      <c r="A166" s="31"/>
      <c r="B166" s="110" t="s">
        <v>134</v>
      </c>
      <c r="C166" s="110"/>
      <c r="D166" s="110"/>
      <c r="E166" s="110"/>
      <c r="F166" s="110"/>
      <c r="G166" s="110"/>
      <c r="H166" s="110"/>
      <c r="I166" s="110"/>
      <c r="J166" s="110"/>
      <c r="K166" s="110"/>
      <c r="L166" s="110"/>
      <c r="M166" s="110"/>
      <c r="N166" s="110"/>
      <c r="O166" s="110"/>
      <c r="P166" s="111"/>
      <c r="Q166" s="40" t="s">
        <v>132</v>
      </c>
      <c r="R166" s="39">
        <v>121</v>
      </c>
      <c r="S166" s="119"/>
      <c r="T166" s="119"/>
      <c r="U166" s="119"/>
      <c r="V166" s="119"/>
      <c r="W166" s="119"/>
      <c r="X166" s="37">
        <v>0</v>
      </c>
      <c r="Y166" s="36">
        <v>19.899999999999999</v>
      </c>
      <c r="Z166" s="35"/>
      <c r="AA166" s="33">
        <v>162</v>
      </c>
      <c r="AB166" s="120"/>
      <c r="AC166" s="121"/>
      <c r="AD166" s="33">
        <v>19.893999999999998</v>
      </c>
      <c r="AE166" s="122"/>
      <c r="AF166" s="122"/>
      <c r="AG166" s="123"/>
      <c r="AH166" s="92">
        <f t="shared" si="12"/>
        <v>0.12280246913580246</v>
      </c>
      <c r="AI166" s="33"/>
      <c r="AJ166" s="33">
        <f t="shared" si="13"/>
        <v>-19.893999999999998</v>
      </c>
      <c r="AK166" s="92">
        <f t="shared" si="14"/>
        <v>0</v>
      </c>
    </row>
    <row r="167" spans="1:37" ht="45.75" customHeight="1">
      <c r="A167" s="31"/>
      <c r="B167" s="110" t="s">
        <v>133</v>
      </c>
      <c r="C167" s="110"/>
      <c r="D167" s="110"/>
      <c r="E167" s="110"/>
      <c r="F167" s="110"/>
      <c r="G167" s="110"/>
      <c r="H167" s="110"/>
      <c r="I167" s="110"/>
      <c r="J167" s="110"/>
      <c r="K167" s="110"/>
      <c r="L167" s="110"/>
      <c r="M167" s="110"/>
      <c r="N167" s="110"/>
      <c r="O167" s="110"/>
      <c r="P167" s="111"/>
      <c r="Q167" s="40" t="s">
        <v>132</v>
      </c>
      <c r="R167" s="39">
        <v>129</v>
      </c>
      <c r="S167" s="119"/>
      <c r="T167" s="119"/>
      <c r="U167" s="119"/>
      <c r="V167" s="119"/>
      <c r="W167" s="119"/>
      <c r="X167" s="37">
        <v>0</v>
      </c>
      <c r="Y167" s="36">
        <v>4.2</v>
      </c>
      <c r="Z167" s="35"/>
      <c r="AA167" s="33">
        <v>49</v>
      </c>
      <c r="AB167" s="120"/>
      <c r="AC167" s="121"/>
      <c r="AD167" s="33">
        <v>4.1870000000000003</v>
      </c>
      <c r="AE167" s="122"/>
      <c r="AF167" s="122"/>
      <c r="AG167" s="123"/>
      <c r="AH167" s="92">
        <f t="shared" si="12"/>
        <v>8.5448979591836741E-2</v>
      </c>
      <c r="AI167" s="33"/>
      <c r="AJ167" s="33">
        <f t="shared" si="13"/>
        <v>-4.1870000000000003</v>
      </c>
      <c r="AK167" s="92">
        <f t="shared" si="14"/>
        <v>0</v>
      </c>
    </row>
    <row r="168" spans="1:37" ht="23.25" customHeight="1">
      <c r="A168" s="31"/>
      <c r="B168" s="110" t="s">
        <v>131</v>
      </c>
      <c r="C168" s="110"/>
      <c r="D168" s="110"/>
      <c r="E168" s="110"/>
      <c r="F168" s="110"/>
      <c r="G168" s="110"/>
      <c r="H168" s="110"/>
      <c r="I168" s="110"/>
      <c r="J168" s="110"/>
      <c r="K168" s="110"/>
      <c r="L168" s="110"/>
      <c r="M168" s="110"/>
      <c r="N168" s="110"/>
      <c r="O168" s="110"/>
      <c r="P168" s="111"/>
      <c r="Q168" s="40" t="s">
        <v>130</v>
      </c>
      <c r="R168" s="39" t="s">
        <v>30</v>
      </c>
      <c r="S168" s="119"/>
      <c r="T168" s="119"/>
      <c r="U168" s="119"/>
      <c r="V168" s="119"/>
      <c r="W168" s="119"/>
      <c r="X168" s="37">
        <v>0</v>
      </c>
      <c r="Y168" s="36">
        <v>542.6</v>
      </c>
      <c r="Z168" s="35"/>
      <c r="AA168" s="33">
        <v>957</v>
      </c>
      <c r="AB168" s="120"/>
      <c r="AC168" s="121"/>
      <c r="AD168" s="33">
        <v>542.63</v>
      </c>
      <c r="AE168" s="122"/>
      <c r="AF168" s="122"/>
      <c r="AG168" s="123"/>
      <c r="AH168" s="92">
        <f t="shared" si="12"/>
        <v>0.56701149425287356</v>
      </c>
      <c r="AI168" s="33">
        <f>AI169+AI170+AI171</f>
        <v>242.2</v>
      </c>
      <c r="AJ168" s="33">
        <f t="shared" si="13"/>
        <v>-300.43</v>
      </c>
      <c r="AK168" s="92">
        <f t="shared" si="14"/>
        <v>0.44634465473711366</v>
      </c>
    </row>
    <row r="169" spans="1:37" ht="23.25" customHeight="1">
      <c r="A169" s="31"/>
      <c r="B169" s="110" t="s">
        <v>129</v>
      </c>
      <c r="C169" s="110"/>
      <c r="D169" s="110"/>
      <c r="E169" s="110"/>
      <c r="F169" s="110"/>
      <c r="G169" s="110"/>
      <c r="H169" s="110"/>
      <c r="I169" s="110"/>
      <c r="J169" s="110"/>
      <c r="K169" s="110"/>
      <c r="L169" s="110"/>
      <c r="M169" s="110"/>
      <c r="N169" s="110"/>
      <c r="O169" s="110"/>
      <c r="P169" s="111"/>
      <c r="Q169" s="40" t="s">
        <v>126</v>
      </c>
      <c r="R169" s="39">
        <v>121</v>
      </c>
      <c r="S169" s="119"/>
      <c r="T169" s="119"/>
      <c r="U169" s="119"/>
      <c r="V169" s="119"/>
      <c r="W169" s="119"/>
      <c r="X169" s="37">
        <v>0</v>
      </c>
      <c r="Y169" s="36">
        <v>406.6</v>
      </c>
      <c r="Z169" s="35"/>
      <c r="AA169" s="33">
        <v>735</v>
      </c>
      <c r="AB169" s="120"/>
      <c r="AC169" s="121"/>
      <c r="AD169" s="33">
        <v>406.62799999999999</v>
      </c>
      <c r="AE169" s="122"/>
      <c r="AF169" s="122"/>
      <c r="AG169" s="123"/>
      <c r="AH169" s="92">
        <f t="shared" si="12"/>
        <v>0.55323537414965984</v>
      </c>
      <c r="AI169" s="33">
        <v>193</v>
      </c>
      <c r="AJ169" s="33">
        <f t="shared" si="13"/>
        <v>-213.62799999999999</v>
      </c>
      <c r="AK169" s="92">
        <f t="shared" si="14"/>
        <v>0.47463529319181169</v>
      </c>
    </row>
    <row r="170" spans="1:37" ht="45.75" customHeight="1">
      <c r="A170" s="31"/>
      <c r="B170" s="110" t="s">
        <v>128</v>
      </c>
      <c r="C170" s="110"/>
      <c r="D170" s="110"/>
      <c r="E170" s="110"/>
      <c r="F170" s="110"/>
      <c r="G170" s="110"/>
      <c r="H170" s="110"/>
      <c r="I170" s="110"/>
      <c r="J170" s="110"/>
      <c r="K170" s="110"/>
      <c r="L170" s="110"/>
      <c r="M170" s="110"/>
      <c r="N170" s="110"/>
      <c r="O170" s="110"/>
      <c r="P170" s="111"/>
      <c r="Q170" s="40" t="s">
        <v>126</v>
      </c>
      <c r="R170" s="39">
        <v>129</v>
      </c>
      <c r="S170" s="119"/>
      <c r="T170" s="119"/>
      <c r="U170" s="119"/>
      <c r="V170" s="119"/>
      <c r="W170" s="119"/>
      <c r="X170" s="37">
        <v>0</v>
      </c>
      <c r="Y170" s="36">
        <v>135.9</v>
      </c>
      <c r="Z170" s="35"/>
      <c r="AA170" s="33">
        <v>221.93600000000001</v>
      </c>
      <c r="AB170" s="120"/>
      <c r="AC170" s="121"/>
      <c r="AD170" s="33">
        <v>135.93799999999999</v>
      </c>
      <c r="AE170" s="122"/>
      <c r="AF170" s="122"/>
      <c r="AG170" s="123"/>
      <c r="AH170" s="92">
        <f t="shared" si="12"/>
        <v>0.61250991276764466</v>
      </c>
      <c r="AI170" s="33">
        <v>49.2</v>
      </c>
      <c r="AJ170" s="33">
        <f t="shared" si="13"/>
        <v>-86.737999999999985</v>
      </c>
      <c r="AK170" s="92">
        <f t="shared" si="14"/>
        <v>0.36192970324706858</v>
      </c>
    </row>
    <row r="171" spans="1:37" ht="23.25" customHeight="1">
      <c r="A171" s="31"/>
      <c r="B171" s="110" t="s">
        <v>127</v>
      </c>
      <c r="C171" s="110"/>
      <c r="D171" s="110"/>
      <c r="E171" s="110"/>
      <c r="F171" s="110"/>
      <c r="G171" s="110"/>
      <c r="H171" s="110"/>
      <c r="I171" s="110"/>
      <c r="J171" s="110"/>
      <c r="K171" s="110"/>
      <c r="L171" s="110"/>
      <c r="M171" s="110"/>
      <c r="N171" s="110"/>
      <c r="O171" s="110"/>
      <c r="P171" s="111"/>
      <c r="Q171" s="40" t="s">
        <v>126</v>
      </c>
      <c r="R171" s="39">
        <v>853</v>
      </c>
      <c r="S171" s="119"/>
      <c r="T171" s="119"/>
      <c r="U171" s="119"/>
      <c r="V171" s="119"/>
      <c r="W171" s="119"/>
      <c r="X171" s="37">
        <v>0</v>
      </c>
      <c r="Y171" s="36">
        <v>0.1</v>
      </c>
      <c r="Z171" s="35"/>
      <c r="AA171" s="33">
        <v>6.4000000000000001E-2</v>
      </c>
      <c r="AB171" s="120"/>
      <c r="AC171" s="121"/>
      <c r="AD171" s="33">
        <v>6.4000000000000001E-2</v>
      </c>
      <c r="AE171" s="122"/>
      <c r="AF171" s="122"/>
      <c r="AG171" s="123"/>
      <c r="AH171" s="92">
        <f t="shared" si="12"/>
        <v>1</v>
      </c>
      <c r="AI171" s="33"/>
      <c r="AJ171" s="33">
        <f t="shared" si="13"/>
        <v>-6.4000000000000001E-2</v>
      </c>
      <c r="AK171" s="92">
        <f t="shared" si="14"/>
        <v>0</v>
      </c>
    </row>
    <row r="172" spans="1:37" ht="23.25" customHeight="1">
      <c r="A172" s="31"/>
      <c r="B172" s="110" t="s">
        <v>125</v>
      </c>
      <c r="C172" s="110"/>
      <c r="D172" s="110"/>
      <c r="E172" s="110"/>
      <c r="F172" s="110"/>
      <c r="G172" s="110"/>
      <c r="H172" s="110"/>
      <c r="I172" s="110"/>
      <c r="J172" s="110"/>
      <c r="K172" s="110"/>
      <c r="L172" s="110"/>
      <c r="M172" s="110"/>
      <c r="N172" s="110"/>
      <c r="O172" s="110"/>
      <c r="P172" s="111"/>
      <c r="Q172" s="40" t="s">
        <v>124</v>
      </c>
      <c r="R172" s="39" t="s">
        <v>30</v>
      </c>
      <c r="S172" s="119"/>
      <c r="T172" s="119"/>
      <c r="U172" s="119"/>
      <c r="V172" s="119"/>
      <c r="W172" s="119"/>
      <c r="X172" s="37">
        <v>0</v>
      </c>
      <c r="Y172" s="36">
        <v>5340.6</v>
      </c>
      <c r="Z172" s="35"/>
      <c r="AA172" s="33">
        <v>24259.4</v>
      </c>
      <c r="AB172" s="120"/>
      <c r="AC172" s="121"/>
      <c r="AD172" s="33">
        <v>5340.5829999999996</v>
      </c>
      <c r="AE172" s="122"/>
      <c r="AF172" s="122"/>
      <c r="AG172" s="123"/>
      <c r="AH172" s="92">
        <f t="shared" si="12"/>
        <v>0.22014489228917447</v>
      </c>
      <c r="AI172" s="33">
        <f>SUM(AI173:AI182)</f>
        <v>3731.6000000000004</v>
      </c>
      <c r="AJ172" s="33">
        <f t="shared" si="13"/>
        <v>-1608.9829999999993</v>
      </c>
      <c r="AK172" s="92">
        <f t="shared" si="14"/>
        <v>0.69872521408243271</v>
      </c>
    </row>
    <row r="173" spans="1:37" ht="34.5" customHeight="1">
      <c r="A173" s="31"/>
      <c r="B173" s="110" t="s">
        <v>123</v>
      </c>
      <c r="C173" s="110"/>
      <c r="D173" s="110"/>
      <c r="E173" s="110"/>
      <c r="F173" s="110"/>
      <c r="G173" s="110"/>
      <c r="H173" s="110"/>
      <c r="I173" s="110"/>
      <c r="J173" s="110"/>
      <c r="K173" s="110"/>
      <c r="L173" s="110"/>
      <c r="M173" s="110"/>
      <c r="N173" s="110"/>
      <c r="O173" s="110"/>
      <c r="P173" s="111"/>
      <c r="Q173" s="40" t="s">
        <v>116</v>
      </c>
      <c r="R173" s="39">
        <v>111</v>
      </c>
      <c r="S173" s="119"/>
      <c r="T173" s="119"/>
      <c r="U173" s="119"/>
      <c r="V173" s="119"/>
      <c r="W173" s="119"/>
      <c r="X173" s="37">
        <v>0</v>
      </c>
      <c r="Y173" s="36">
        <v>2559.1999999999998</v>
      </c>
      <c r="Z173" s="35"/>
      <c r="AA173" s="33">
        <v>10456</v>
      </c>
      <c r="AB173" s="120"/>
      <c r="AC173" s="121"/>
      <c r="AD173" s="33">
        <v>2559.2370000000001</v>
      </c>
      <c r="AE173" s="122"/>
      <c r="AF173" s="122"/>
      <c r="AG173" s="123"/>
      <c r="AH173" s="92">
        <f t="shared" si="12"/>
        <v>0.24476252869166029</v>
      </c>
      <c r="AI173" s="33">
        <v>2212.8000000000002</v>
      </c>
      <c r="AJ173" s="33">
        <f t="shared" si="13"/>
        <v>-346.4369999999999</v>
      </c>
      <c r="AK173" s="92">
        <f t="shared" si="14"/>
        <v>0.86463270107457812</v>
      </c>
    </row>
    <row r="174" spans="1:37" ht="34.5" customHeight="1">
      <c r="A174" s="31"/>
      <c r="B174" s="110" t="s">
        <v>122</v>
      </c>
      <c r="C174" s="110"/>
      <c r="D174" s="110"/>
      <c r="E174" s="110"/>
      <c r="F174" s="110"/>
      <c r="G174" s="110"/>
      <c r="H174" s="110"/>
      <c r="I174" s="110"/>
      <c r="J174" s="110"/>
      <c r="K174" s="110"/>
      <c r="L174" s="110"/>
      <c r="M174" s="110"/>
      <c r="N174" s="110"/>
      <c r="O174" s="110"/>
      <c r="P174" s="111"/>
      <c r="Q174" s="40" t="s">
        <v>116</v>
      </c>
      <c r="R174" s="39">
        <v>112</v>
      </c>
      <c r="S174" s="119"/>
      <c r="T174" s="119"/>
      <c r="U174" s="119"/>
      <c r="V174" s="119"/>
      <c r="W174" s="119"/>
      <c r="X174" s="37">
        <v>0</v>
      </c>
      <c r="Y174" s="36">
        <v>2.4</v>
      </c>
      <c r="Z174" s="35"/>
      <c r="AA174" s="33">
        <v>2.4</v>
      </c>
      <c r="AB174" s="120"/>
      <c r="AC174" s="121"/>
      <c r="AD174" s="33">
        <v>2.4</v>
      </c>
      <c r="AE174" s="122"/>
      <c r="AF174" s="122"/>
      <c r="AG174" s="123"/>
      <c r="AH174" s="92">
        <f t="shared" si="12"/>
        <v>1</v>
      </c>
      <c r="AI174" s="33">
        <v>13.8</v>
      </c>
      <c r="AJ174" s="33">
        <f t="shared" si="13"/>
        <v>11.4</v>
      </c>
      <c r="AK174" s="92">
        <f t="shared" si="14"/>
        <v>5.7500000000000009</v>
      </c>
    </row>
    <row r="175" spans="1:37" ht="45.75" customHeight="1">
      <c r="A175" s="31"/>
      <c r="B175" s="110" t="s">
        <v>121</v>
      </c>
      <c r="C175" s="110"/>
      <c r="D175" s="110"/>
      <c r="E175" s="110"/>
      <c r="F175" s="110"/>
      <c r="G175" s="110"/>
      <c r="H175" s="110"/>
      <c r="I175" s="110"/>
      <c r="J175" s="110"/>
      <c r="K175" s="110"/>
      <c r="L175" s="110"/>
      <c r="M175" s="110"/>
      <c r="N175" s="110"/>
      <c r="O175" s="110"/>
      <c r="P175" s="111"/>
      <c r="Q175" s="40" t="s">
        <v>116</v>
      </c>
      <c r="R175" s="39">
        <v>119</v>
      </c>
      <c r="S175" s="119"/>
      <c r="T175" s="119"/>
      <c r="U175" s="119"/>
      <c r="V175" s="119"/>
      <c r="W175" s="119"/>
      <c r="X175" s="37">
        <v>0</v>
      </c>
      <c r="Y175" s="36">
        <v>981.4</v>
      </c>
      <c r="Z175" s="35"/>
      <c r="AA175" s="33">
        <v>3153.5</v>
      </c>
      <c r="AB175" s="120"/>
      <c r="AC175" s="121"/>
      <c r="AD175" s="33">
        <v>981.41899999999998</v>
      </c>
      <c r="AE175" s="122"/>
      <c r="AF175" s="122"/>
      <c r="AG175" s="123"/>
      <c r="AH175" s="92">
        <f t="shared" si="12"/>
        <v>0.3112157919771682</v>
      </c>
      <c r="AI175" s="33">
        <v>532.1</v>
      </c>
      <c r="AJ175" s="33">
        <f t="shared" si="13"/>
        <v>-449.31899999999996</v>
      </c>
      <c r="AK175" s="92">
        <f t="shared" si="14"/>
        <v>0.54217413765170641</v>
      </c>
    </row>
    <row r="176" spans="1:37" ht="34.5" customHeight="1">
      <c r="A176" s="31"/>
      <c r="B176" s="110" t="s">
        <v>120</v>
      </c>
      <c r="C176" s="110"/>
      <c r="D176" s="110"/>
      <c r="E176" s="110"/>
      <c r="F176" s="110"/>
      <c r="G176" s="110"/>
      <c r="H176" s="110"/>
      <c r="I176" s="110"/>
      <c r="J176" s="110"/>
      <c r="K176" s="110"/>
      <c r="L176" s="110"/>
      <c r="M176" s="110"/>
      <c r="N176" s="110"/>
      <c r="O176" s="110"/>
      <c r="P176" s="111"/>
      <c r="Q176" s="40" t="s">
        <v>116</v>
      </c>
      <c r="R176" s="39">
        <v>244</v>
      </c>
      <c r="S176" s="119"/>
      <c r="T176" s="119"/>
      <c r="U176" s="119"/>
      <c r="V176" s="119"/>
      <c r="W176" s="119"/>
      <c r="X176" s="37">
        <v>0</v>
      </c>
      <c r="Y176" s="36">
        <v>497.2</v>
      </c>
      <c r="Z176" s="35"/>
      <c r="AA176" s="33">
        <v>2065.3229999999999</v>
      </c>
      <c r="AB176" s="120"/>
      <c r="AC176" s="121"/>
      <c r="AD176" s="33">
        <v>497.20699999999999</v>
      </c>
      <c r="AE176" s="122"/>
      <c r="AF176" s="122"/>
      <c r="AG176" s="123"/>
      <c r="AH176" s="92">
        <f t="shared" si="12"/>
        <v>0.24074055244627596</v>
      </c>
      <c r="AI176" s="33">
        <v>507.2</v>
      </c>
      <c r="AJ176" s="33">
        <f t="shared" si="13"/>
        <v>9.992999999999995</v>
      </c>
      <c r="AK176" s="92">
        <f t="shared" si="14"/>
        <v>1.0200982689302442</v>
      </c>
    </row>
    <row r="177" spans="1:37" ht="34.5" customHeight="1">
      <c r="A177" s="31"/>
      <c r="B177" s="110" t="s">
        <v>119</v>
      </c>
      <c r="C177" s="110"/>
      <c r="D177" s="110"/>
      <c r="E177" s="110"/>
      <c r="F177" s="110"/>
      <c r="G177" s="110"/>
      <c r="H177" s="110"/>
      <c r="I177" s="110"/>
      <c r="J177" s="110"/>
      <c r="K177" s="110"/>
      <c r="L177" s="110"/>
      <c r="M177" s="110"/>
      <c r="N177" s="110"/>
      <c r="O177" s="110"/>
      <c r="P177" s="111"/>
      <c r="Q177" s="40" t="s">
        <v>116</v>
      </c>
      <c r="R177" s="39">
        <v>247</v>
      </c>
      <c r="S177" s="119"/>
      <c r="T177" s="119"/>
      <c r="U177" s="119"/>
      <c r="V177" s="119"/>
      <c r="W177" s="119"/>
      <c r="X177" s="37">
        <v>0</v>
      </c>
      <c r="Y177" s="36">
        <v>1172.0999999999999</v>
      </c>
      <c r="Z177" s="35"/>
      <c r="AA177" s="33">
        <v>3128.2</v>
      </c>
      <c r="AB177" s="120"/>
      <c r="AC177" s="121"/>
      <c r="AD177" s="33">
        <v>1172.06</v>
      </c>
      <c r="AE177" s="122"/>
      <c r="AF177" s="122"/>
      <c r="AG177" s="123"/>
      <c r="AH177" s="92">
        <f t="shared" si="12"/>
        <v>0.37467553225497091</v>
      </c>
      <c r="AI177" s="33">
        <v>192</v>
      </c>
      <c r="AJ177" s="33">
        <f t="shared" si="13"/>
        <v>-980.06</v>
      </c>
      <c r="AK177" s="92">
        <f t="shared" si="14"/>
        <v>0.1638141392078904</v>
      </c>
    </row>
    <row r="178" spans="1:37" ht="34.5" customHeight="1">
      <c r="A178" s="31"/>
      <c r="B178" s="110" t="s">
        <v>118</v>
      </c>
      <c r="C178" s="110"/>
      <c r="D178" s="110"/>
      <c r="E178" s="110"/>
      <c r="F178" s="110"/>
      <c r="G178" s="110"/>
      <c r="H178" s="110"/>
      <c r="I178" s="110"/>
      <c r="J178" s="110"/>
      <c r="K178" s="110"/>
      <c r="L178" s="110"/>
      <c r="M178" s="110"/>
      <c r="N178" s="110"/>
      <c r="O178" s="110"/>
      <c r="P178" s="111"/>
      <c r="Q178" s="40" t="s">
        <v>116</v>
      </c>
      <c r="R178" s="39">
        <v>852</v>
      </c>
      <c r="S178" s="119"/>
      <c r="T178" s="119"/>
      <c r="U178" s="119"/>
      <c r="V178" s="119"/>
      <c r="W178" s="119"/>
      <c r="X178" s="37">
        <v>0</v>
      </c>
      <c r="Y178" s="36">
        <v>6.6</v>
      </c>
      <c r="Z178" s="35"/>
      <c r="AA178" s="33">
        <v>12.95</v>
      </c>
      <c r="AB178" s="120"/>
      <c r="AC178" s="121"/>
      <c r="AD178" s="33">
        <v>6.5720000000000001</v>
      </c>
      <c r="AE178" s="122"/>
      <c r="AF178" s="122"/>
      <c r="AG178" s="123"/>
      <c r="AH178" s="92">
        <f t="shared" si="12"/>
        <v>0.50749034749034749</v>
      </c>
      <c r="AI178" s="33">
        <v>11.8</v>
      </c>
      <c r="AJ178" s="33">
        <f t="shared" si="13"/>
        <v>5.2280000000000006</v>
      </c>
      <c r="AK178" s="92">
        <f t="shared" si="14"/>
        <v>1.7954960438222765</v>
      </c>
    </row>
    <row r="179" spans="1:37" ht="23.25" customHeight="1">
      <c r="A179" s="31"/>
      <c r="B179" s="110" t="s">
        <v>117</v>
      </c>
      <c r="C179" s="110"/>
      <c r="D179" s="110"/>
      <c r="E179" s="110"/>
      <c r="F179" s="110"/>
      <c r="G179" s="110"/>
      <c r="H179" s="110"/>
      <c r="I179" s="110"/>
      <c r="J179" s="110"/>
      <c r="K179" s="110"/>
      <c r="L179" s="110"/>
      <c r="M179" s="110"/>
      <c r="N179" s="110"/>
      <c r="O179" s="110"/>
      <c r="P179" s="111"/>
      <c r="Q179" s="40" t="s">
        <v>116</v>
      </c>
      <c r="R179" s="39">
        <v>853</v>
      </c>
      <c r="S179" s="119"/>
      <c r="T179" s="119"/>
      <c r="U179" s="119"/>
      <c r="V179" s="119"/>
      <c r="W179" s="119"/>
      <c r="X179" s="37">
        <v>0</v>
      </c>
      <c r="Y179" s="36">
        <v>1.2</v>
      </c>
      <c r="Z179" s="35"/>
      <c r="AA179" s="33">
        <v>1.228</v>
      </c>
      <c r="AB179" s="120"/>
      <c r="AC179" s="121"/>
      <c r="AD179" s="33">
        <v>1.228</v>
      </c>
      <c r="AE179" s="122"/>
      <c r="AF179" s="122"/>
      <c r="AG179" s="123"/>
      <c r="AH179" s="92">
        <f t="shared" si="12"/>
        <v>1</v>
      </c>
      <c r="AI179" s="33">
        <v>0</v>
      </c>
      <c r="AJ179" s="33">
        <f t="shared" si="13"/>
        <v>-1.228</v>
      </c>
      <c r="AK179" s="92">
        <f t="shared" si="14"/>
        <v>0</v>
      </c>
    </row>
    <row r="180" spans="1:37" ht="34.5" customHeight="1">
      <c r="A180" s="31"/>
      <c r="B180" s="110" t="s">
        <v>115</v>
      </c>
      <c r="C180" s="110"/>
      <c r="D180" s="110"/>
      <c r="E180" s="110"/>
      <c r="F180" s="110"/>
      <c r="G180" s="110"/>
      <c r="H180" s="110"/>
      <c r="I180" s="110"/>
      <c r="J180" s="110"/>
      <c r="K180" s="110"/>
      <c r="L180" s="110"/>
      <c r="M180" s="110"/>
      <c r="N180" s="110"/>
      <c r="O180" s="110"/>
      <c r="P180" s="111"/>
      <c r="Q180" s="40" t="s">
        <v>112</v>
      </c>
      <c r="R180" s="39">
        <v>244</v>
      </c>
      <c r="S180" s="119"/>
      <c r="T180" s="119"/>
      <c r="U180" s="119"/>
      <c r="V180" s="119"/>
      <c r="W180" s="119"/>
      <c r="X180" s="37">
        <v>0</v>
      </c>
      <c r="Y180" s="36">
        <v>119.2</v>
      </c>
      <c r="Z180" s="35"/>
      <c r="AA180" s="33">
        <v>5352.7020000000002</v>
      </c>
      <c r="AB180" s="120"/>
      <c r="AC180" s="121"/>
      <c r="AD180" s="33">
        <v>119.16</v>
      </c>
      <c r="AE180" s="122"/>
      <c r="AF180" s="122"/>
      <c r="AG180" s="123"/>
      <c r="AH180" s="92">
        <f t="shared" si="12"/>
        <v>2.2261654020717014E-2</v>
      </c>
      <c r="AI180" s="33">
        <v>261.89999999999998</v>
      </c>
      <c r="AJ180" s="33">
        <f t="shared" si="13"/>
        <v>142.73999999999998</v>
      </c>
      <c r="AK180" s="92">
        <f t="shared" si="14"/>
        <v>2.1978851963746222</v>
      </c>
    </row>
    <row r="181" spans="1:37" ht="45.75" customHeight="1">
      <c r="A181" s="31"/>
      <c r="B181" s="110" t="s">
        <v>114</v>
      </c>
      <c r="C181" s="110"/>
      <c r="D181" s="110"/>
      <c r="E181" s="110"/>
      <c r="F181" s="110"/>
      <c r="G181" s="110"/>
      <c r="H181" s="110"/>
      <c r="I181" s="110"/>
      <c r="J181" s="110"/>
      <c r="K181" s="110"/>
      <c r="L181" s="110"/>
      <c r="M181" s="110"/>
      <c r="N181" s="110"/>
      <c r="O181" s="110"/>
      <c r="P181" s="111"/>
      <c r="Q181" s="40" t="s">
        <v>112</v>
      </c>
      <c r="R181" s="39">
        <v>831</v>
      </c>
      <c r="S181" s="119"/>
      <c r="T181" s="119"/>
      <c r="U181" s="119"/>
      <c r="V181" s="119"/>
      <c r="W181" s="119"/>
      <c r="X181" s="37">
        <v>0</v>
      </c>
      <c r="Y181" s="36">
        <v>0</v>
      </c>
      <c r="Z181" s="35"/>
      <c r="AA181" s="33">
        <v>85.798000000000002</v>
      </c>
      <c r="AB181" s="120"/>
      <c r="AC181" s="121"/>
      <c r="AD181" s="33">
        <v>0</v>
      </c>
      <c r="AE181" s="122"/>
      <c r="AF181" s="122"/>
      <c r="AG181" s="123"/>
      <c r="AH181" s="92">
        <f t="shared" si="12"/>
        <v>0</v>
      </c>
      <c r="AI181" s="33">
        <v>0</v>
      </c>
      <c r="AJ181" s="33">
        <f t="shared" si="13"/>
        <v>0</v>
      </c>
      <c r="AK181" s="92" t="e">
        <f t="shared" si="14"/>
        <v>#DIV/0!</v>
      </c>
    </row>
    <row r="182" spans="1:37" ht="23.25" customHeight="1">
      <c r="A182" s="31"/>
      <c r="B182" s="110" t="s">
        <v>113</v>
      </c>
      <c r="C182" s="110"/>
      <c r="D182" s="110"/>
      <c r="E182" s="110"/>
      <c r="F182" s="110"/>
      <c r="G182" s="110"/>
      <c r="H182" s="110"/>
      <c r="I182" s="110"/>
      <c r="J182" s="110"/>
      <c r="K182" s="110"/>
      <c r="L182" s="110"/>
      <c r="M182" s="110"/>
      <c r="N182" s="110"/>
      <c r="O182" s="110"/>
      <c r="P182" s="111"/>
      <c r="Q182" s="40" t="s">
        <v>112</v>
      </c>
      <c r="R182" s="39">
        <v>852</v>
      </c>
      <c r="S182" s="119"/>
      <c r="T182" s="119"/>
      <c r="U182" s="119"/>
      <c r="V182" s="119"/>
      <c r="W182" s="119"/>
      <c r="X182" s="37">
        <v>0</v>
      </c>
      <c r="Y182" s="36">
        <v>1.3</v>
      </c>
      <c r="Z182" s="35"/>
      <c r="AA182" s="33">
        <v>1.3</v>
      </c>
      <c r="AB182" s="120"/>
      <c r="AC182" s="121"/>
      <c r="AD182" s="33">
        <v>1.3</v>
      </c>
      <c r="AE182" s="122"/>
      <c r="AF182" s="122"/>
      <c r="AG182" s="123"/>
      <c r="AH182" s="92">
        <f t="shared" si="12"/>
        <v>1</v>
      </c>
      <c r="AI182" s="33">
        <v>0</v>
      </c>
      <c r="AJ182" s="33">
        <f t="shared" si="13"/>
        <v>-1.3</v>
      </c>
      <c r="AK182" s="92">
        <f t="shared" si="14"/>
        <v>0</v>
      </c>
    </row>
    <row r="183" spans="1:37" ht="34.5" customHeight="1">
      <c r="A183" s="31"/>
      <c r="B183" s="124" t="s">
        <v>111</v>
      </c>
      <c r="C183" s="124"/>
      <c r="D183" s="124"/>
      <c r="E183" s="124"/>
      <c r="F183" s="124"/>
      <c r="G183" s="124"/>
      <c r="H183" s="124"/>
      <c r="I183" s="124"/>
      <c r="J183" s="124"/>
      <c r="K183" s="124"/>
      <c r="L183" s="124"/>
      <c r="M183" s="124"/>
      <c r="N183" s="124"/>
      <c r="O183" s="124"/>
      <c r="P183" s="125"/>
      <c r="Q183" s="43" t="s">
        <v>110</v>
      </c>
      <c r="R183" s="42" t="s">
        <v>30</v>
      </c>
      <c r="S183" s="126"/>
      <c r="T183" s="126"/>
      <c r="U183" s="126"/>
      <c r="V183" s="126"/>
      <c r="W183" s="126"/>
      <c r="X183" s="37">
        <v>0</v>
      </c>
      <c r="Y183" s="36">
        <v>2124.8000000000002</v>
      </c>
      <c r="Z183" s="35"/>
      <c r="AA183" s="41">
        <v>206977.85800000001</v>
      </c>
      <c r="AB183" s="132"/>
      <c r="AC183" s="133"/>
      <c r="AD183" s="41">
        <v>2124.7640000000001</v>
      </c>
      <c r="AE183" s="134"/>
      <c r="AF183" s="134"/>
      <c r="AG183" s="135"/>
      <c r="AH183" s="91">
        <f t="shared" si="12"/>
        <v>1.026565846478129E-2</v>
      </c>
      <c r="AI183" s="41">
        <f>AI184+AI190+AI196+AI199+AI207+AI211+AI214</f>
        <v>1449.4</v>
      </c>
      <c r="AJ183" s="41">
        <f t="shared" si="13"/>
        <v>-675.36400000000003</v>
      </c>
      <c r="AK183" s="91">
        <f t="shared" si="14"/>
        <v>0.68214634660602302</v>
      </c>
    </row>
    <row r="184" spans="1:37" ht="23.25" customHeight="1">
      <c r="A184" s="31"/>
      <c r="B184" s="110" t="s">
        <v>109</v>
      </c>
      <c r="C184" s="110"/>
      <c r="D184" s="110"/>
      <c r="E184" s="110"/>
      <c r="F184" s="110"/>
      <c r="G184" s="110"/>
      <c r="H184" s="110"/>
      <c r="I184" s="110"/>
      <c r="J184" s="110"/>
      <c r="K184" s="110"/>
      <c r="L184" s="110"/>
      <c r="M184" s="110"/>
      <c r="N184" s="110"/>
      <c r="O184" s="110"/>
      <c r="P184" s="111"/>
      <c r="Q184" s="40" t="s">
        <v>108</v>
      </c>
      <c r="R184" s="39" t="s">
        <v>30</v>
      </c>
      <c r="S184" s="119"/>
      <c r="T184" s="119"/>
      <c r="U184" s="119"/>
      <c r="V184" s="119"/>
      <c r="W184" s="119"/>
      <c r="X184" s="37">
        <v>0</v>
      </c>
      <c r="Y184" s="36">
        <v>451.5</v>
      </c>
      <c r="Z184" s="35"/>
      <c r="AA184" s="33">
        <v>191582.95800000001</v>
      </c>
      <c r="AB184" s="120"/>
      <c r="AC184" s="121"/>
      <c r="AD184" s="33">
        <v>451.45800000000003</v>
      </c>
      <c r="AE184" s="122"/>
      <c r="AF184" s="122"/>
      <c r="AG184" s="123"/>
      <c r="AH184" s="92">
        <f t="shared" si="12"/>
        <v>2.3564622068315702E-3</v>
      </c>
      <c r="AI184" s="33">
        <v>0</v>
      </c>
      <c r="AJ184" s="33">
        <f t="shared" si="13"/>
        <v>-451.45800000000003</v>
      </c>
      <c r="AK184" s="92">
        <f t="shared" si="14"/>
        <v>0</v>
      </c>
    </row>
    <row r="185" spans="1:37" ht="23.25" customHeight="1">
      <c r="A185" s="31"/>
      <c r="B185" s="110" t="s">
        <v>107</v>
      </c>
      <c r="C185" s="110"/>
      <c r="D185" s="110"/>
      <c r="E185" s="110"/>
      <c r="F185" s="110"/>
      <c r="G185" s="110"/>
      <c r="H185" s="110"/>
      <c r="I185" s="110"/>
      <c r="J185" s="110"/>
      <c r="K185" s="110"/>
      <c r="L185" s="110"/>
      <c r="M185" s="110"/>
      <c r="N185" s="110"/>
      <c r="O185" s="110"/>
      <c r="P185" s="111"/>
      <c r="Q185" s="40" t="s">
        <v>106</v>
      </c>
      <c r="R185" s="39" t="s">
        <v>30</v>
      </c>
      <c r="S185" s="119"/>
      <c r="T185" s="119"/>
      <c r="U185" s="119"/>
      <c r="V185" s="119"/>
      <c r="W185" s="119"/>
      <c r="X185" s="37">
        <v>0</v>
      </c>
      <c r="Y185" s="36">
        <v>451.5</v>
      </c>
      <c r="Z185" s="35"/>
      <c r="AA185" s="33">
        <v>191582.95800000001</v>
      </c>
      <c r="AB185" s="120"/>
      <c r="AC185" s="121"/>
      <c r="AD185" s="33">
        <v>451.45800000000003</v>
      </c>
      <c r="AE185" s="122"/>
      <c r="AF185" s="122"/>
      <c r="AG185" s="123"/>
      <c r="AH185" s="92">
        <f t="shared" si="12"/>
        <v>2.3564622068315702E-3</v>
      </c>
      <c r="AI185" s="33">
        <v>0</v>
      </c>
      <c r="AJ185" s="33">
        <f t="shared" si="13"/>
        <v>-451.45800000000003</v>
      </c>
      <c r="AK185" s="92">
        <f t="shared" si="14"/>
        <v>0</v>
      </c>
    </row>
    <row r="186" spans="1:37" ht="57" customHeight="1">
      <c r="A186" s="31"/>
      <c r="B186" s="110" t="s">
        <v>105</v>
      </c>
      <c r="C186" s="110"/>
      <c r="D186" s="110"/>
      <c r="E186" s="110"/>
      <c r="F186" s="110"/>
      <c r="G186" s="110"/>
      <c r="H186" s="110"/>
      <c r="I186" s="110"/>
      <c r="J186" s="110"/>
      <c r="K186" s="110"/>
      <c r="L186" s="110"/>
      <c r="M186" s="110"/>
      <c r="N186" s="110"/>
      <c r="O186" s="110"/>
      <c r="P186" s="111"/>
      <c r="Q186" s="40" t="s">
        <v>103</v>
      </c>
      <c r="R186" s="39">
        <v>412</v>
      </c>
      <c r="S186" s="119"/>
      <c r="T186" s="119"/>
      <c r="U186" s="119"/>
      <c r="V186" s="119"/>
      <c r="W186" s="119"/>
      <c r="X186" s="37">
        <v>0</v>
      </c>
      <c r="Y186" s="36">
        <v>451.5</v>
      </c>
      <c r="Z186" s="35"/>
      <c r="AA186" s="33">
        <v>189137.05799999999</v>
      </c>
      <c r="AB186" s="120"/>
      <c r="AC186" s="121"/>
      <c r="AD186" s="33">
        <v>451.45800000000003</v>
      </c>
      <c r="AE186" s="122"/>
      <c r="AF186" s="122"/>
      <c r="AG186" s="123"/>
      <c r="AH186" s="92">
        <f t="shared" si="12"/>
        <v>2.3869357215020232E-3</v>
      </c>
      <c r="AI186" s="33">
        <v>0</v>
      </c>
      <c r="AJ186" s="33">
        <f t="shared" si="13"/>
        <v>-451.45800000000003</v>
      </c>
      <c r="AK186" s="92">
        <f t="shared" si="14"/>
        <v>0</v>
      </c>
    </row>
    <row r="187" spans="1:37" ht="45.75" customHeight="1">
      <c r="A187" s="31"/>
      <c r="B187" s="110" t="s">
        <v>104</v>
      </c>
      <c r="C187" s="110"/>
      <c r="D187" s="110"/>
      <c r="E187" s="110"/>
      <c r="F187" s="110"/>
      <c r="G187" s="110"/>
      <c r="H187" s="110"/>
      <c r="I187" s="110"/>
      <c r="J187" s="110"/>
      <c r="K187" s="110"/>
      <c r="L187" s="110"/>
      <c r="M187" s="110"/>
      <c r="N187" s="110"/>
      <c r="O187" s="110"/>
      <c r="P187" s="111"/>
      <c r="Q187" s="40" t="s">
        <v>103</v>
      </c>
      <c r="R187" s="39">
        <v>853</v>
      </c>
      <c r="S187" s="119"/>
      <c r="T187" s="119"/>
      <c r="U187" s="119"/>
      <c r="V187" s="119"/>
      <c r="W187" s="119"/>
      <c r="X187" s="37">
        <v>0</v>
      </c>
      <c r="Y187" s="36">
        <v>0</v>
      </c>
      <c r="Z187" s="35"/>
      <c r="AA187" s="33">
        <v>534.6</v>
      </c>
      <c r="AB187" s="120"/>
      <c r="AC187" s="121"/>
      <c r="AD187" s="33">
        <v>0</v>
      </c>
      <c r="AE187" s="122"/>
      <c r="AF187" s="122"/>
      <c r="AG187" s="123"/>
      <c r="AH187" s="92">
        <f t="shared" si="12"/>
        <v>0</v>
      </c>
      <c r="AI187" s="33">
        <v>0</v>
      </c>
      <c r="AJ187" s="33">
        <f t="shared" si="13"/>
        <v>0</v>
      </c>
      <c r="AK187" s="92" t="e">
        <f t="shared" si="14"/>
        <v>#DIV/0!</v>
      </c>
    </row>
    <row r="188" spans="1:37" ht="45.75" customHeight="1">
      <c r="A188" s="31"/>
      <c r="B188" s="110" t="s">
        <v>102</v>
      </c>
      <c r="C188" s="110"/>
      <c r="D188" s="110"/>
      <c r="E188" s="110"/>
      <c r="F188" s="110"/>
      <c r="G188" s="110"/>
      <c r="H188" s="110"/>
      <c r="I188" s="110"/>
      <c r="J188" s="110"/>
      <c r="K188" s="110"/>
      <c r="L188" s="110"/>
      <c r="M188" s="110"/>
      <c r="N188" s="110"/>
      <c r="O188" s="110"/>
      <c r="P188" s="111"/>
      <c r="Q188" s="40" t="s">
        <v>100</v>
      </c>
      <c r="R188" s="39">
        <v>412</v>
      </c>
      <c r="S188" s="119"/>
      <c r="T188" s="119"/>
      <c r="U188" s="119"/>
      <c r="V188" s="119"/>
      <c r="W188" s="119"/>
      <c r="X188" s="37">
        <v>0</v>
      </c>
      <c r="Y188" s="36">
        <v>0</v>
      </c>
      <c r="Z188" s="35"/>
      <c r="AA188" s="33">
        <v>1905.9</v>
      </c>
      <c r="AB188" s="120"/>
      <c r="AC188" s="121"/>
      <c r="AD188" s="33">
        <v>0</v>
      </c>
      <c r="AE188" s="122"/>
      <c r="AF188" s="122"/>
      <c r="AG188" s="123"/>
      <c r="AH188" s="92">
        <f t="shared" si="12"/>
        <v>0</v>
      </c>
      <c r="AI188" s="33">
        <v>0</v>
      </c>
      <c r="AJ188" s="33">
        <f t="shared" si="13"/>
        <v>0</v>
      </c>
      <c r="AK188" s="92" t="e">
        <f t="shared" si="14"/>
        <v>#DIV/0!</v>
      </c>
    </row>
    <row r="189" spans="1:37" ht="23.25" customHeight="1">
      <c r="A189" s="31"/>
      <c r="B189" s="110" t="s">
        <v>101</v>
      </c>
      <c r="C189" s="110"/>
      <c r="D189" s="110"/>
      <c r="E189" s="110"/>
      <c r="F189" s="110"/>
      <c r="G189" s="110"/>
      <c r="H189" s="110"/>
      <c r="I189" s="110"/>
      <c r="J189" s="110"/>
      <c r="K189" s="110"/>
      <c r="L189" s="110"/>
      <c r="M189" s="110"/>
      <c r="N189" s="110"/>
      <c r="O189" s="110"/>
      <c r="P189" s="111"/>
      <c r="Q189" s="40" t="s">
        <v>100</v>
      </c>
      <c r="R189" s="39">
        <v>853</v>
      </c>
      <c r="S189" s="119"/>
      <c r="T189" s="119"/>
      <c r="U189" s="119"/>
      <c r="V189" s="119"/>
      <c r="W189" s="119"/>
      <c r="X189" s="37">
        <v>0</v>
      </c>
      <c r="Y189" s="36">
        <v>0</v>
      </c>
      <c r="Z189" s="35"/>
      <c r="AA189" s="33">
        <v>5.4</v>
      </c>
      <c r="AB189" s="120"/>
      <c r="AC189" s="121"/>
      <c r="AD189" s="33">
        <v>0</v>
      </c>
      <c r="AE189" s="122"/>
      <c r="AF189" s="122"/>
      <c r="AG189" s="123"/>
      <c r="AH189" s="92">
        <f t="shared" si="12"/>
        <v>0</v>
      </c>
      <c r="AI189" s="33">
        <v>0</v>
      </c>
      <c r="AJ189" s="33">
        <f t="shared" si="13"/>
        <v>0</v>
      </c>
      <c r="AK189" s="92" t="e">
        <f t="shared" si="14"/>
        <v>#DIV/0!</v>
      </c>
    </row>
    <row r="190" spans="1:37" ht="23.25" customHeight="1">
      <c r="A190" s="31"/>
      <c r="B190" s="110" t="s">
        <v>99</v>
      </c>
      <c r="C190" s="110"/>
      <c r="D190" s="110"/>
      <c r="E190" s="110"/>
      <c r="F190" s="110"/>
      <c r="G190" s="110"/>
      <c r="H190" s="110"/>
      <c r="I190" s="110"/>
      <c r="J190" s="110"/>
      <c r="K190" s="110"/>
      <c r="L190" s="110"/>
      <c r="M190" s="110"/>
      <c r="N190" s="110"/>
      <c r="O190" s="110"/>
      <c r="P190" s="111"/>
      <c r="Q190" s="40" t="s">
        <v>98</v>
      </c>
      <c r="R190" s="39" t="s">
        <v>30</v>
      </c>
      <c r="S190" s="119"/>
      <c r="T190" s="119"/>
      <c r="U190" s="119"/>
      <c r="V190" s="119"/>
      <c r="W190" s="119"/>
      <c r="X190" s="37">
        <v>0</v>
      </c>
      <c r="Y190" s="36">
        <v>0</v>
      </c>
      <c r="Z190" s="35"/>
      <c r="AA190" s="33">
        <v>3181.0529999999999</v>
      </c>
      <c r="AB190" s="120"/>
      <c r="AC190" s="121"/>
      <c r="AD190" s="33">
        <v>0</v>
      </c>
      <c r="AE190" s="122"/>
      <c r="AF190" s="122"/>
      <c r="AG190" s="123"/>
      <c r="AH190" s="92">
        <f t="shared" si="12"/>
        <v>0</v>
      </c>
      <c r="AI190" s="33">
        <v>0</v>
      </c>
      <c r="AJ190" s="33">
        <f t="shared" si="13"/>
        <v>0</v>
      </c>
      <c r="AK190" s="92" t="e">
        <f t="shared" si="14"/>
        <v>#DIV/0!</v>
      </c>
    </row>
    <row r="191" spans="1:37" ht="23.25" customHeight="1">
      <c r="A191" s="31"/>
      <c r="B191" s="110" t="s">
        <v>97</v>
      </c>
      <c r="C191" s="110"/>
      <c r="D191" s="110"/>
      <c r="E191" s="110"/>
      <c r="F191" s="110"/>
      <c r="G191" s="110"/>
      <c r="H191" s="110"/>
      <c r="I191" s="110"/>
      <c r="J191" s="110"/>
      <c r="K191" s="110"/>
      <c r="L191" s="110"/>
      <c r="M191" s="110"/>
      <c r="N191" s="110"/>
      <c r="O191" s="110"/>
      <c r="P191" s="111"/>
      <c r="Q191" s="40" t="s">
        <v>96</v>
      </c>
      <c r="R191" s="39" t="s">
        <v>30</v>
      </c>
      <c r="S191" s="119"/>
      <c r="T191" s="119"/>
      <c r="U191" s="119"/>
      <c r="V191" s="119"/>
      <c r="W191" s="119"/>
      <c r="X191" s="37">
        <v>0</v>
      </c>
      <c r="Y191" s="36">
        <v>0</v>
      </c>
      <c r="Z191" s="35"/>
      <c r="AA191" s="33">
        <v>3181.0529999999999</v>
      </c>
      <c r="AB191" s="120"/>
      <c r="AC191" s="121"/>
      <c r="AD191" s="33">
        <v>0</v>
      </c>
      <c r="AE191" s="122"/>
      <c r="AF191" s="122"/>
      <c r="AG191" s="123"/>
      <c r="AH191" s="92">
        <f t="shared" si="12"/>
        <v>0</v>
      </c>
      <c r="AI191" s="33">
        <v>0</v>
      </c>
      <c r="AJ191" s="33">
        <f t="shared" si="13"/>
        <v>0</v>
      </c>
      <c r="AK191" s="92" t="e">
        <f t="shared" si="14"/>
        <v>#DIV/0!</v>
      </c>
    </row>
    <row r="192" spans="1:37" ht="57" customHeight="1">
      <c r="A192" s="31"/>
      <c r="B192" s="110" t="s">
        <v>95</v>
      </c>
      <c r="C192" s="110"/>
      <c r="D192" s="110"/>
      <c r="E192" s="110"/>
      <c r="F192" s="110"/>
      <c r="G192" s="110"/>
      <c r="H192" s="110"/>
      <c r="I192" s="110"/>
      <c r="J192" s="110"/>
      <c r="K192" s="110"/>
      <c r="L192" s="110"/>
      <c r="M192" s="110"/>
      <c r="N192" s="110"/>
      <c r="O192" s="110"/>
      <c r="P192" s="111"/>
      <c r="Q192" s="40" t="s">
        <v>93</v>
      </c>
      <c r="R192" s="39">
        <v>244</v>
      </c>
      <c r="S192" s="119"/>
      <c r="T192" s="119"/>
      <c r="U192" s="119"/>
      <c r="V192" s="119"/>
      <c r="W192" s="119"/>
      <c r="X192" s="37">
        <v>0</v>
      </c>
      <c r="Y192" s="36">
        <v>0</v>
      </c>
      <c r="Z192" s="35"/>
      <c r="AA192" s="33">
        <v>1351.8130000000001</v>
      </c>
      <c r="AB192" s="120"/>
      <c r="AC192" s="121"/>
      <c r="AD192" s="33">
        <v>0</v>
      </c>
      <c r="AE192" s="122"/>
      <c r="AF192" s="122"/>
      <c r="AG192" s="123"/>
      <c r="AH192" s="92">
        <f t="shared" si="12"/>
        <v>0</v>
      </c>
      <c r="AI192" s="33">
        <v>0</v>
      </c>
      <c r="AJ192" s="33">
        <f t="shared" si="13"/>
        <v>0</v>
      </c>
      <c r="AK192" s="92" t="e">
        <f t="shared" si="14"/>
        <v>#DIV/0!</v>
      </c>
    </row>
    <row r="193" spans="1:37" ht="68.25" customHeight="1">
      <c r="A193" s="31"/>
      <c r="B193" s="110" t="s">
        <v>94</v>
      </c>
      <c r="C193" s="110"/>
      <c r="D193" s="110"/>
      <c r="E193" s="110"/>
      <c r="F193" s="110"/>
      <c r="G193" s="110"/>
      <c r="H193" s="110"/>
      <c r="I193" s="110"/>
      <c r="J193" s="110"/>
      <c r="K193" s="110"/>
      <c r="L193" s="110"/>
      <c r="M193" s="110"/>
      <c r="N193" s="110"/>
      <c r="O193" s="110"/>
      <c r="P193" s="111"/>
      <c r="Q193" s="40" t="s">
        <v>93</v>
      </c>
      <c r="R193" s="39">
        <v>412</v>
      </c>
      <c r="S193" s="119"/>
      <c r="T193" s="119"/>
      <c r="U193" s="119"/>
      <c r="V193" s="119"/>
      <c r="W193" s="119"/>
      <c r="X193" s="37">
        <v>0</v>
      </c>
      <c r="Y193" s="36">
        <v>0</v>
      </c>
      <c r="Z193" s="35"/>
      <c r="AA193" s="33">
        <v>1708.1869999999999</v>
      </c>
      <c r="AB193" s="120"/>
      <c r="AC193" s="121"/>
      <c r="AD193" s="33">
        <v>0</v>
      </c>
      <c r="AE193" s="122"/>
      <c r="AF193" s="122"/>
      <c r="AG193" s="123"/>
      <c r="AH193" s="92">
        <f t="shared" si="12"/>
        <v>0</v>
      </c>
      <c r="AI193" s="33">
        <v>0</v>
      </c>
      <c r="AJ193" s="33">
        <f t="shared" si="13"/>
        <v>0</v>
      </c>
      <c r="AK193" s="92" t="e">
        <f t="shared" si="14"/>
        <v>#DIV/0!</v>
      </c>
    </row>
    <row r="194" spans="1:37" ht="45.75" customHeight="1">
      <c r="A194" s="31"/>
      <c r="B194" s="110" t="s">
        <v>92</v>
      </c>
      <c r="C194" s="110"/>
      <c r="D194" s="110"/>
      <c r="E194" s="110"/>
      <c r="F194" s="110"/>
      <c r="G194" s="110"/>
      <c r="H194" s="110"/>
      <c r="I194" s="110"/>
      <c r="J194" s="110"/>
      <c r="K194" s="110"/>
      <c r="L194" s="110"/>
      <c r="M194" s="110"/>
      <c r="N194" s="110"/>
      <c r="O194" s="110"/>
      <c r="P194" s="111"/>
      <c r="Q194" s="40" t="s">
        <v>90</v>
      </c>
      <c r="R194" s="39">
        <v>244</v>
      </c>
      <c r="S194" s="119"/>
      <c r="T194" s="119"/>
      <c r="U194" s="119"/>
      <c r="V194" s="119"/>
      <c r="W194" s="119"/>
      <c r="X194" s="37">
        <v>0</v>
      </c>
      <c r="Y194" s="36">
        <v>0</v>
      </c>
      <c r="Z194" s="35"/>
      <c r="AA194" s="33">
        <v>71.147999999999996</v>
      </c>
      <c r="AB194" s="120"/>
      <c r="AC194" s="121"/>
      <c r="AD194" s="33">
        <v>0</v>
      </c>
      <c r="AE194" s="122"/>
      <c r="AF194" s="122"/>
      <c r="AG194" s="123"/>
      <c r="AH194" s="92">
        <f t="shared" si="12"/>
        <v>0</v>
      </c>
      <c r="AI194" s="33">
        <v>0</v>
      </c>
      <c r="AJ194" s="33">
        <f t="shared" si="13"/>
        <v>0</v>
      </c>
      <c r="AK194" s="92" t="e">
        <f t="shared" si="14"/>
        <v>#DIV/0!</v>
      </c>
    </row>
    <row r="195" spans="1:37" ht="68.25" customHeight="1">
      <c r="A195" s="31"/>
      <c r="B195" s="110" t="s">
        <v>91</v>
      </c>
      <c r="C195" s="110"/>
      <c r="D195" s="110"/>
      <c r="E195" s="110"/>
      <c r="F195" s="110"/>
      <c r="G195" s="110"/>
      <c r="H195" s="110"/>
      <c r="I195" s="110"/>
      <c r="J195" s="110"/>
      <c r="K195" s="110"/>
      <c r="L195" s="110"/>
      <c r="M195" s="110"/>
      <c r="N195" s="110"/>
      <c r="O195" s="110"/>
      <c r="P195" s="111"/>
      <c r="Q195" s="40" t="s">
        <v>90</v>
      </c>
      <c r="R195" s="39">
        <v>412</v>
      </c>
      <c r="S195" s="119"/>
      <c r="T195" s="119"/>
      <c r="U195" s="119"/>
      <c r="V195" s="119"/>
      <c r="W195" s="119"/>
      <c r="X195" s="37">
        <v>0</v>
      </c>
      <c r="Y195" s="36">
        <v>0</v>
      </c>
      <c r="Z195" s="35"/>
      <c r="AA195" s="33">
        <v>49.905000000000001</v>
      </c>
      <c r="AB195" s="120"/>
      <c r="AC195" s="121"/>
      <c r="AD195" s="33">
        <v>0</v>
      </c>
      <c r="AE195" s="122"/>
      <c r="AF195" s="122"/>
      <c r="AG195" s="123"/>
      <c r="AH195" s="92">
        <f t="shared" si="12"/>
        <v>0</v>
      </c>
      <c r="AI195" s="33">
        <v>0</v>
      </c>
      <c r="AJ195" s="33">
        <f t="shared" si="13"/>
        <v>0</v>
      </c>
      <c r="AK195" s="92" t="e">
        <f t="shared" si="14"/>
        <v>#DIV/0!</v>
      </c>
    </row>
    <row r="196" spans="1:37" ht="15.75" customHeight="1">
      <c r="A196" s="31"/>
      <c r="B196" s="110" t="s">
        <v>89</v>
      </c>
      <c r="C196" s="110"/>
      <c r="D196" s="110"/>
      <c r="E196" s="110"/>
      <c r="F196" s="110"/>
      <c r="G196" s="110"/>
      <c r="H196" s="110"/>
      <c r="I196" s="110"/>
      <c r="J196" s="110"/>
      <c r="K196" s="110"/>
      <c r="L196" s="110"/>
      <c r="M196" s="110"/>
      <c r="N196" s="110"/>
      <c r="O196" s="110"/>
      <c r="P196" s="111"/>
      <c r="Q196" s="40" t="s">
        <v>88</v>
      </c>
      <c r="R196" s="39" t="s">
        <v>30</v>
      </c>
      <c r="S196" s="119"/>
      <c r="T196" s="119"/>
      <c r="U196" s="119"/>
      <c r="V196" s="119"/>
      <c r="W196" s="119"/>
      <c r="X196" s="37">
        <v>0</v>
      </c>
      <c r="Y196" s="36">
        <v>0</v>
      </c>
      <c r="Z196" s="35"/>
      <c r="AA196" s="33">
        <v>93</v>
      </c>
      <c r="AB196" s="120"/>
      <c r="AC196" s="121"/>
      <c r="AD196" s="33">
        <v>0</v>
      </c>
      <c r="AE196" s="122"/>
      <c r="AF196" s="122"/>
      <c r="AG196" s="123"/>
      <c r="AH196" s="92">
        <f t="shared" si="12"/>
        <v>0</v>
      </c>
      <c r="AI196" s="33">
        <v>0</v>
      </c>
      <c r="AJ196" s="33">
        <f t="shared" si="13"/>
        <v>0</v>
      </c>
      <c r="AK196" s="92" t="e">
        <f t="shared" si="14"/>
        <v>#DIV/0!</v>
      </c>
    </row>
    <row r="197" spans="1:37" ht="34.5" customHeight="1">
      <c r="A197" s="31"/>
      <c r="B197" s="110" t="s">
        <v>87</v>
      </c>
      <c r="C197" s="110"/>
      <c r="D197" s="110"/>
      <c r="E197" s="110"/>
      <c r="F197" s="110"/>
      <c r="G197" s="110"/>
      <c r="H197" s="110"/>
      <c r="I197" s="110"/>
      <c r="J197" s="110"/>
      <c r="K197" s="110"/>
      <c r="L197" s="110"/>
      <c r="M197" s="110"/>
      <c r="N197" s="110"/>
      <c r="O197" s="110"/>
      <c r="P197" s="111"/>
      <c r="Q197" s="40" t="s">
        <v>86</v>
      </c>
      <c r="R197" s="39" t="s">
        <v>30</v>
      </c>
      <c r="S197" s="119"/>
      <c r="T197" s="119"/>
      <c r="U197" s="119"/>
      <c r="V197" s="119"/>
      <c r="W197" s="119"/>
      <c r="X197" s="37">
        <v>0</v>
      </c>
      <c r="Y197" s="36">
        <v>0</v>
      </c>
      <c r="Z197" s="35"/>
      <c r="AA197" s="33">
        <v>93</v>
      </c>
      <c r="AB197" s="120"/>
      <c r="AC197" s="121"/>
      <c r="AD197" s="33">
        <v>0</v>
      </c>
      <c r="AE197" s="122"/>
      <c r="AF197" s="122"/>
      <c r="AG197" s="123"/>
      <c r="AH197" s="92">
        <f t="shared" si="12"/>
        <v>0</v>
      </c>
      <c r="AI197" s="33">
        <v>0</v>
      </c>
      <c r="AJ197" s="33">
        <f t="shared" si="13"/>
        <v>0</v>
      </c>
      <c r="AK197" s="92" t="e">
        <f t="shared" si="14"/>
        <v>#DIV/0!</v>
      </c>
    </row>
    <row r="198" spans="1:37" ht="23.25" customHeight="1">
      <c r="A198" s="31"/>
      <c r="B198" s="110" t="s">
        <v>85</v>
      </c>
      <c r="C198" s="110"/>
      <c r="D198" s="110"/>
      <c r="E198" s="110"/>
      <c r="F198" s="110"/>
      <c r="G198" s="110"/>
      <c r="H198" s="110"/>
      <c r="I198" s="110"/>
      <c r="J198" s="110"/>
      <c r="K198" s="110"/>
      <c r="L198" s="110"/>
      <c r="M198" s="110"/>
      <c r="N198" s="110"/>
      <c r="O198" s="110"/>
      <c r="P198" s="111"/>
      <c r="Q198" s="40" t="s">
        <v>84</v>
      </c>
      <c r="R198" s="39">
        <v>322</v>
      </c>
      <c r="S198" s="119"/>
      <c r="T198" s="119"/>
      <c r="U198" s="119"/>
      <c r="V198" s="119"/>
      <c r="W198" s="119"/>
      <c r="X198" s="37">
        <v>0</v>
      </c>
      <c r="Y198" s="36">
        <v>0</v>
      </c>
      <c r="Z198" s="35"/>
      <c r="AA198" s="33">
        <v>93</v>
      </c>
      <c r="AB198" s="120"/>
      <c r="AC198" s="121"/>
      <c r="AD198" s="33">
        <v>0</v>
      </c>
      <c r="AE198" s="122"/>
      <c r="AF198" s="122"/>
      <c r="AG198" s="123"/>
      <c r="AH198" s="92">
        <f t="shared" si="12"/>
        <v>0</v>
      </c>
      <c r="AI198" s="33">
        <v>0</v>
      </c>
      <c r="AJ198" s="33">
        <f t="shared" si="13"/>
        <v>0</v>
      </c>
      <c r="AK198" s="92" t="e">
        <f t="shared" si="14"/>
        <v>#DIV/0!</v>
      </c>
    </row>
    <row r="199" spans="1:37" ht="23.25" customHeight="1">
      <c r="A199" s="31"/>
      <c r="B199" s="110" t="s">
        <v>83</v>
      </c>
      <c r="C199" s="110"/>
      <c r="D199" s="110"/>
      <c r="E199" s="110"/>
      <c r="F199" s="110"/>
      <c r="G199" s="110"/>
      <c r="H199" s="110"/>
      <c r="I199" s="110"/>
      <c r="J199" s="110"/>
      <c r="K199" s="110"/>
      <c r="L199" s="110"/>
      <c r="M199" s="110"/>
      <c r="N199" s="110"/>
      <c r="O199" s="110"/>
      <c r="P199" s="111"/>
      <c r="Q199" s="40" t="s">
        <v>82</v>
      </c>
      <c r="R199" s="39" t="s">
        <v>30</v>
      </c>
      <c r="S199" s="119"/>
      <c r="T199" s="119"/>
      <c r="U199" s="119"/>
      <c r="V199" s="119"/>
      <c r="W199" s="119"/>
      <c r="X199" s="37">
        <v>0</v>
      </c>
      <c r="Y199" s="36">
        <v>1217.5</v>
      </c>
      <c r="Z199" s="35"/>
      <c r="AA199" s="33">
        <v>6394</v>
      </c>
      <c r="AB199" s="120"/>
      <c r="AC199" s="121"/>
      <c r="AD199" s="33">
        <v>1217.5</v>
      </c>
      <c r="AE199" s="122"/>
      <c r="AF199" s="122"/>
      <c r="AG199" s="123"/>
      <c r="AH199" s="92">
        <f t="shared" si="12"/>
        <v>0.19041288708163903</v>
      </c>
      <c r="AI199" s="33">
        <f>AI200+AI204</f>
        <v>1200</v>
      </c>
      <c r="AJ199" s="33">
        <f t="shared" si="13"/>
        <v>-17.5</v>
      </c>
      <c r="AK199" s="92">
        <f t="shared" si="14"/>
        <v>0.98562628336755642</v>
      </c>
    </row>
    <row r="200" spans="1:37" ht="15.75" customHeight="1">
      <c r="A200" s="31"/>
      <c r="B200" s="110" t="s">
        <v>81</v>
      </c>
      <c r="C200" s="110"/>
      <c r="D200" s="110"/>
      <c r="E200" s="110"/>
      <c r="F200" s="110"/>
      <c r="G200" s="110"/>
      <c r="H200" s="110"/>
      <c r="I200" s="110"/>
      <c r="J200" s="110"/>
      <c r="K200" s="110"/>
      <c r="L200" s="110"/>
      <c r="M200" s="110"/>
      <c r="N200" s="110"/>
      <c r="O200" s="110"/>
      <c r="P200" s="111"/>
      <c r="Q200" s="40" t="s">
        <v>80</v>
      </c>
      <c r="R200" s="39" t="s">
        <v>30</v>
      </c>
      <c r="S200" s="119"/>
      <c r="T200" s="119"/>
      <c r="U200" s="119"/>
      <c r="V200" s="119"/>
      <c r="W200" s="119"/>
      <c r="X200" s="37">
        <v>0</v>
      </c>
      <c r="Y200" s="36">
        <v>0</v>
      </c>
      <c r="Z200" s="35"/>
      <c r="AA200" s="33">
        <v>800</v>
      </c>
      <c r="AB200" s="120"/>
      <c r="AC200" s="121"/>
      <c r="AD200" s="33">
        <v>0</v>
      </c>
      <c r="AE200" s="122"/>
      <c r="AF200" s="122"/>
      <c r="AG200" s="123"/>
      <c r="AH200" s="92">
        <f t="shared" si="12"/>
        <v>0</v>
      </c>
      <c r="AI200" s="33">
        <v>0</v>
      </c>
      <c r="AJ200" s="33">
        <f t="shared" si="13"/>
        <v>0</v>
      </c>
      <c r="AK200" s="92" t="e">
        <f t="shared" si="14"/>
        <v>#DIV/0!</v>
      </c>
    </row>
    <row r="201" spans="1:37" ht="15.75" customHeight="1">
      <c r="A201" s="31"/>
      <c r="B201" s="110" t="s">
        <v>79</v>
      </c>
      <c r="C201" s="110"/>
      <c r="D201" s="110"/>
      <c r="E201" s="110"/>
      <c r="F201" s="110"/>
      <c r="G201" s="110"/>
      <c r="H201" s="110"/>
      <c r="I201" s="110"/>
      <c r="J201" s="110"/>
      <c r="K201" s="110"/>
      <c r="L201" s="110"/>
      <c r="M201" s="110"/>
      <c r="N201" s="110"/>
      <c r="O201" s="110"/>
      <c r="P201" s="111"/>
      <c r="Q201" s="40" t="s">
        <v>78</v>
      </c>
      <c r="R201" s="39">
        <v>244</v>
      </c>
      <c r="S201" s="119"/>
      <c r="T201" s="119"/>
      <c r="U201" s="119"/>
      <c r="V201" s="119"/>
      <c r="W201" s="119"/>
      <c r="X201" s="37">
        <v>0</v>
      </c>
      <c r="Y201" s="36">
        <v>0</v>
      </c>
      <c r="Z201" s="35"/>
      <c r="AA201" s="33">
        <v>800</v>
      </c>
      <c r="AB201" s="120"/>
      <c r="AC201" s="121"/>
      <c r="AD201" s="33">
        <v>0</v>
      </c>
      <c r="AE201" s="122"/>
      <c r="AF201" s="122"/>
      <c r="AG201" s="123"/>
      <c r="AH201" s="92">
        <f t="shared" si="12"/>
        <v>0</v>
      </c>
      <c r="AI201" s="33">
        <v>0</v>
      </c>
      <c r="AJ201" s="33">
        <f t="shared" si="13"/>
        <v>0</v>
      </c>
      <c r="AK201" s="92" t="e">
        <f t="shared" si="14"/>
        <v>#DIV/0!</v>
      </c>
    </row>
    <row r="202" spans="1:37" ht="23.25" customHeight="1">
      <c r="A202" s="31"/>
      <c r="B202" s="110" t="s">
        <v>77</v>
      </c>
      <c r="C202" s="110"/>
      <c r="D202" s="110"/>
      <c r="E202" s="110"/>
      <c r="F202" s="110"/>
      <c r="G202" s="110"/>
      <c r="H202" s="110"/>
      <c r="I202" s="110"/>
      <c r="J202" s="110"/>
      <c r="K202" s="110"/>
      <c r="L202" s="110"/>
      <c r="M202" s="110"/>
      <c r="N202" s="110"/>
      <c r="O202" s="110"/>
      <c r="P202" s="111"/>
      <c r="Q202" s="40" t="s">
        <v>76</v>
      </c>
      <c r="R202" s="39" t="s">
        <v>30</v>
      </c>
      <c r="S202" s="119"/>
      <c r="T202" s="119"/>
      <c r="U202" s="119"/>
      <c r="V202" s="119"/>
      <c r="W202" s="119"/>
      <c r="X202" s="37">
        <v>0</v>
      </c>
      <c r="Y202" s="36">
        <v>0</v>
      </c>
      <c r="Z202" s="35"/>
      <c r="AA202" s="33">
        <v>94</v>
      </c>
      <c r="AB202" s="120"/>
      <c r="AC202" s="121"/>
      <c r="AD202" s="33">
        <v>0</v>
      </c>
      <c r="AE202" s="122"/>
      <c r="AF202" s="122"/>
      <c r="AG202" s="123"/>
      <c r="AH202" s="92">
        <f t="shared" si="12"/>
        <v>0</v>
      </c>
      <c r="AI202" s="33">
        <v>0</v>
      </c>
      <c r="AJ202" s="33">
        <f t="shared" si="13"/>
        <v>0</v>
      </c>
      <c r="AK202" s="92" t="e">
        <f t="shared" si="14"/>
        <v>#DIV/0!</v>
      </c>
    </row>
    <row r="203" spans="1:37" ht="23.25" customHeight="1">
      <c r="A203" s="31"/>
      <c r="B203" s="110" t="s">
        <v>75</v>
      </c>
      <c r="C203" s="110"/>
      <c r="D203" s="110"/>
      <c r="E203" s="110"/>
      <c r="F203" s="110"/>
      <c r="G203" s="110"/>
      <c r="H203" s="110"/>
      <c r="I203" s="110"/>
      <c r="J203" s="110"/>
      <c r="K203" s="110"/>
      <c r="L203" s="110"/>
      <c r="M203" s="110"/>
      <c r="N203" s="110"/>
      <c r="O203" s="110"/>
      <c r="P203" s="111"/>
      <c r="Q203" s="40" t="s">
        <v>74</v>
      </c>
      <c r="R203" s="39">
        <v>244</v>
      </c>
      <c r="S203" s="119"/>
      <c r="T203" s="119"/>
      <c r="U203" s="119"/>
      <c r="V203" s="119"/>
      <c r="W203" s="119"/>
      <c r="X203" s="37">
        <v>0</v>
      </c>
      <c r="Y203" s="36">
        <v>0</v>
      </c>
      <c r="Z203" s="35"/>
      <c r="AA203" s="33">
        <v>94</v>
      </c>
      <c r="AB203" s="120"/>
      <c r="AC203" s="121"/>
      <c r="AD203" s="33">
        <v>0</v>
      </c>
      <c r="AE203" s="122"/>
      <c r="AF203" s="122"/>
      <c r="AG203" s="123"/>
      <c r="AH203" s="92">
        <f t="shared" si="12"/>
        <v>0</v>
      </c>
      <c r="AI203" s="33">
        <v>0</v>
      </c>
      <c r="AJ203" s="33">
        <f t="shared" si="13"/>
        <v>0</v>
      </c>
      <c r="AK203" s="92" t="e">
        <f t="shared" si="14"/>
        <v>#DIV/0!</v>
      </c>
    </row>
    <row r="204" spans="1:37" ht="34.5" customHeight="1">
      <c r="A204" s="31"/>
      <c r="B204" s="110" t="s">
        <v>73</v>
      </c>
      <c r="C204" s="110"/>
      <c r="D204" s="110"/>
      <c r="E204" s="110"/>
      <c r="F204" s="110"/>
      <c r="G204" s="110"/>
      <c r="H204" s="110"/>
      <c r="I204" s="110"/>
      <c r="J204" s="110"/>
      <c r="K204" s="110"/>
      <c r="L204" s="110"/>
      <c r="M204" s="110"/>
      <c r="N204" s="110"/>
      <c r="O204" s="110"/>
      <c r="P204" s="111"/>
      <c r="Q204" s="40" t="s">
        <v>72</v>
      </c>
      <c r="R204" s="39" t="s">
        <v>30</v>
      </c>
      <c r="S204" s="119"/>
      <c r="T204" s="119"/>
      <c r="U204" s="119"/>
      <c r="V204" s="119"/>
      <c r="W204" s="119"/>
      <c r="X204" s="37">
        <v>0</v>
      </c>
      <c r="Y204" s="36">
        <v>1217.5</v>
      </c>
      <c r="Z204" s="35"/>
      <c r="AA204" s="33">
        <v>5500</v>
      </c>
      <c r="AB204" s="120"/>
      <c r="AC204" s="121"/>
      <c r="AD204" s="33">
        <v>1217.5</v>
      </c>
      <c r="AE204" s="122"/>
      <c r="AF204" s="122"/>
      <c r="AG204" s="123"/>
      <c r="AH204" s="92">
        <f t="shared" si="12"/>
        <v>0.22136363636363637</v>
      </c>
      <c r="AI204" s="33">
        <f>AI205+AI206</f>
        <v>1200</v>
      </c>
      <c r="AJ204" s="33">
        <f t="shared" si="13"/>
        <v>-17.5</v>
      </c>
      <c r="AK204" s="92">
        <f t="shared" si="14"/>
        <v>0.98562628336755642</v>
      </c>
    </row>
    <row r="205" spans="1:37" ht="34.5" customHeight="1">
      <c r="A205" s="31"/>
      <c r="B205" s="110" t="s">
        <v>71</v>
      </c>
      <c r="C205" s="110"/>
      <c r="D205" s="110"/>
      <c r="E205" s="110"/>
      <c r="F205" s="110"/>
      <c r="G205" s="110"/>
      <c r="H205" s="110"/>
      <c r="I205" s="110"/>
      <c r="J205" s="110"/>
      <c r="K205" s="110"/>
      <c r="L205" s="110"/>
      <c r="M205" s="110"/>
      <c r="N205" s="110"/>
      <c r="O205" s="110"/>
      <c r="P205" s="111"/>
      <c r="Q205" s="40" t="s">
        <v>69</v>
      </c>
      <c r="R205" s="39">
        <v>540</v>
      </c>
      <c r="S205" s="119"/>
      <c r="T205" s="119"/>
      <c r="U205" s="119"/>
      <c r="V205" s="119"/>
      <c r="W205" s="119"/>
      <c r="X205" s="37">
        <v>0</v>
      </c>
      <c r="Y205" s="36">
        <v>0</v>
      </c>
      <c r="Z205" s="35"/>
      <c r="AA205" s="33">
        <v>630</v>
      </c>
      <c r="AB205" s="120"/>
      <c r="AC205" s="121"/>
      <c r="AD205" s="33">
        <v>0</v>
      </c>
      <c r="AE205" s="122"/>
      <c r="AF205" s="122"/>
      <c r="AG205" s="123"/>
      <c r="AH205" s="92">
        <f t="shared" si="12"/>
        <v>0</v>
      </c>
      <c r="AI205" s="33"/>
      <c r="AJ205" s="33">
        <f t="shared" si="13"/>
        <v>0</v>
      </c>
      <c r="AK205" s="92" t="e">
        <f t="shared" si="14"/>
        <v>#DIV/0!</v>
      </c>
    </row>
    <row r="206" spans="1:37" ht="68.25" customHeight="1">
      <c r="A206" s="31"/>
      <c r="B206" s="110" t="s">
        <v>70</v>
      </c>
      <c r="C206" s="110"/>
      <c r="D206" s="110"/>
      <c r="E206" s="110"/>
      <c r="F206" s="110"/>
      <c r="G206" s="110"/>
      <c r="H206" s="110"/>
      <c r="I206" s="110"/>
      <c r="J206" s="110"/>
      <c r="K206" s="110"/>
      <c r="L206" s="110"/>
      <c r="M206" s="110"/>
      <c r="N206" s="110"/>
      <c r="O206" s="110"/>
      <c r="P206" s="111"/>
      <c r="Q206" s="40" t="s">
        <v>69</v>
      </c>
      <c r="R206" s="39">
        <v>611</v>
      </c>
      <c r="S206" s="119"/>
      <c r="T206" s="119"/>
      <c r="U206" s="119"/>
      <c r="V206" s="119"/>
      <c r="W206" s="119"/>
      <c r="X206" s="37">
        <v>0</v>
      </c>
      <c r="Y206" s="36">
        <v>1217.5</v>
      </c>
      <c r="Z206" s="35"/>
      <c r="AA206" s="33">
        <v>4870</v>
      </c>
      <c r="AB206" s="120"/>
      <c r="AC206" s="121"/>
      <c r="AD206" s="33">
        <v>1217.5</v>
      </c>
      <c r="AE206" s="122"/>
      <c r="AF206" s="122"/>
      <c r="AG206" s="123"/>
      <c r="AH206" s="92">
        <f t="shared" si="12"/>
        <v>0.25</v>
      </c>
      <c r="AI206" s="33">
        <v>1200</v>
      </c>
      <c r="AJ206" s="33">
        <f t="shared" si="13"/>
        <v>-17.5</v>
      </c>
      <c r="AK206" s="92">
        <f t="shared" si="14"/>
        <v>0.98562628336755642</v>
      </c>
    </row>
    <row r="207" spans="1:37" ht="23.25" customHeight="1">
      <c r="A207" s="31"/>
      <c r="B207" s="110" t="s">
        <v>68</v>
      </c>
      <c r="C207" s="110"/>
      <c r="D207" s="110"/>
      <c r="E207" s="110"/>
      <c r="F207" s="110"/>
      <c r="G207" s="110"/>
      <c r="H207" s="110"/>
      <c r="I207" s="110"/>
      <c r="J207" s="110"/>
      <c r="K207" s="110"/>
      <c r="L207" s="110"/>
      <c r="M207" s="110"/>
      <c r="N207" s="110"/>
      <c r="O207" s="110"/>
      <c r="P207" s="111"/>
      <c r="Q207" s="40" t="s">
        <v>67</v>
      </c>
      <c r="R207" s="39" t="s">
        <v>30</v>
      </c>
      <c r="S207" s="119"/>
      <c r="T207" s="119"/>
      <c r="U207" s="119"/>
      <c r="V207" s="119"/>
      <c r="W207" s="119"/>
      <c r="X207" s="37">
        <v>0</v>
      </c>
      <c r="Y207" s="36">
        <v>0</v>
      </c>
      <c r="Z207" s="35"/>
      <c r="AA207" s="33">
        <v>3008.9</v>
      </c>
      <c r="AB207" s="120"/>
      <c r="AC207" s="121"/>
      <c r="AD207" s="33">
        <v>0</v>
      </c>
      <c r="AE207" s="122"/>
      <c r="AF207" s="122"/>
      <c r="AG207" s="123"/>
      <c r="AH207" s="92">
        <f t="shared" si="12"/>
        <v>0</v>
      </c>
      <c r="AI207" s="33">
        <f>AI208</f>
        <v>0</v>
      </c>
      <c r="AJ207" s="33">
        <f t="shared" si="13"/>
        <v>0</v>
      </c>
      <c r="AK207" s="92" t="e">
        <f t="shared" si="14"/>
        <v>#DIV/0!</v>
      </c>
    </row>
    <row r="208" spans="1:37" ht="34.5" customHeight="1">
      <c r="A208" s="31"/>
      <c r="B208" s="110" t="s">
        <v>66</v>
      </c>
      <c r="C208" s="110"/>
      <c r="D208" s="110"/>
      <c r="E208" s="110"/>
      <c r="F208" s="110"/>
      <c r="G208" s="110"/>
      <c r="H208" s="110"/>
      <c r="I208" s="110"/>
      <c r="J208" s="110"/>
      <c r="K208" s="110"/>
      <c r="L208" s="110"/>
      <c r="M208" s="110"/>
      <c r="N208" s="110"/>
      <c r="O208" s="110"/>
      <c r="P208" s="111"/>
      <c r="Q208" s="40" t="s">
        <v>65</v>
      </c>
      <c r="R208" s="39" t="s">
        <v>30</v>
      </c>
      <c r="S208" s="119"/>
      <c r="T208" s="119"/>
      <c r="U208" s="119"/>
      <c r="V208" s="119"/>
      <c r="W208" s="119"/>
      <c r="X208" s="37">
        <v>0</v>
      </c>
      <c r="Y208" s="36">
        <v>0</v>
      </c>
      <c r="Z208" s="35"/>
      <c r="AA208" s="33">
        <v>3008.9</v>
      </c>
      <c r="AB208" s="120"/>
      <c r="AC208" s="121"/>
      <c r="AD208" s="33">
        <v>0</v>
      </c>
      <c r="AE208" s="122"/>
      <c r="AF208" s="122"/>
      <c r="AG208" s="123"/>
      <c r="AH208" s="92">
        <f t="shared" si="12"/>
        <v>0</v>
      </c>
      <c r="AI208" s="33"/>
      <c r="AJ208" s="33">
        <f t="shared" si="13"/>
        <v>0</v>
      </c>
      <c r="AK208" s="92" t="e">
        <f t="shared" si="14"/>
        <v>#DIV/0!</v>
      </c>
    </row>
    <row r="209" spans="1:37" ht="45.75" customHeight="1">
      <c r="A209" s="31"/>
      <c r="B209" s="110" t="s">
        <v>64</v>
      </c>
      <c r="C209" s="110"/>
      <c r="D209" s="110"/>
      <c r="E209" s="110"/>
      <c r="F209" s="110"/>
      <c r="G209" s="110"/>
      <c r="H209" s="110"/>
      <c r="I209" s="110"/>
      <c r="J209" s="110"/>
      <c r="K209" s="110"/>
      <c r="L209" s="110"/>
      <c r="M209" s="110"/>
      <c r="N209" s="110"/>
      <c r="O209" s="110"/>
      <c r="P209" s="111"/>
      <c r="Q209" s="40" t="s">
        <v>62</v>
      </c>
      <c r="R209" s="39">
        <v>244</v>
      </c>
      <c r="S209" s="119"/>
      <c r="T209" s="119"/>
      <c r="U209" s="119"/>
      <c r="V209" s="119"/>
      <c r="W209" s="119"/>
      <c r="X209" s="37">
        <v>0</v>
      </c>
      <c r="Y209" s="36">
        <v>0</v>
      </c>
      <c r="Z209" s="35"/>
      <c r="AA209" s="33">
        <v>58.9</v>
      </c>
      <c r="AB209" s="120"/>
      <c r="AC209" s="121"/>
      <c r="AD209" s="33">
        <v>0</v>
      </c>
      <c r="AE209" s="122"/>
      <c r="AF209" s="122"/>
      <c r="AG209" s="123"/>
      <c r="AH209" s="92">
        <f t="shared" si="12"/>
        <v>0</v>
      </c>
      <c r="AI209" s="33">
        <v>0</v>
      </c>
      <c r="AJ209" s="33">
        <f t="shared" si="13"/>
        <v>0</v>
      </c>
      <c r="AK209" s="92" t="e">
        <f t="shared" si="14"/>
        <v>#DIV/0!</v>
      </c>
    </row>
    <row r="210" spans="1:37" ht="57" customHeight="1">
      <c r="A210" s="31"/>
      <c r="B210" s="110" t="s">
        <v>63</v>
      </c>
      <c r="C210" s="110"/>
      <c r="D210" s="110"/>
      <c r="E210" s="110"/>
      <c r="F210" s="110"/>
      <c r="G210" s="110"/>
      <c r="H210" s="110"/>
      <c r="I210" s="110"/>
      <c r="J210" s="110"/>
      <c r="K210" s="110"/>
      <c r="L210" s="110"/>
      <c r="M210" s="110"/>
      <c r="N210" s="110"/>
      <c r="O210" s="110"/>
      <c r="P210" s="111"/>
      <c r="Q210" s="40" t="s">
        <v>62</v>
      </c>
      <c r="R210" s="39">
        <v>412</v>
      </c>
      <c r="S210" s="119"/>
      <c r="T210" s="119"/>
      <c r="U210" s="119"/>
      <c r="V210" s="119"/>
      <c r="W210" s="119"/>
      <c r="X210" s="37">
        <v>0</v>
      </c>
      <c r="Y210" s="36">
        <v>0</v>
      </c>
      <c r="Z210" s="35"/>
      <c r="AA210" s="33">
        <v>2950</v>
      </c>
      <c r="AB210" s="120"/>
      <c r="AC210" s="121"/>
      <c r="AD210" s="33">
        <v>0</v>
      </c>
      <c r="AE210" s="122"/>
      <c r="AF210" s="122"/>
      <c r="AG210" s="123"/>
      <c r="AH210" s="92">
        <f t="shared" si="12"/>
        <v>0</v>
      </c>
      <c r="AI210" s="33">
        <v>0</v>
      </c>
      <c r="AJ210" s="33">
        <f t="shared" si="13"/>
        <v>0</v>
      </c>
      <c r="AK210" s="92" t="e">
        <f t="shared" si="14"/>
        <v>#DIV/0!</v>
      </c>
    </row>
    <row r="211" spans="1:37" ht="23.25" customHeight="1">
      <c r="A211" s="31"/>
      <c r="B211" s="110" t="s">
        <v>61</v>
      </c>
      <c r="C211" s="110"/>
      <c r="D211" s="110"/>
      <c r="E211" s="110"/>
      <c r="F211" s="110"/>
      <c r="G211" s="110"/>
      <c r="H211" s="110"/>
      <c r="I211" s="110"/>
      <c r="J211" s="110"/>
      <c r="K211" s="110"/>
      <c r="L211" s="110"/>
      <c r="M211" s="110"/>
      <c r="N211" s="110"/>
      <c r="O211" s="110"/>
      <c r="P211" s="111"/>
      <c r="Q211" s="40" t="s">
        <v>60</v>
      </c>
      <c r="R211" s="39" t="s">
        <v>30</v>
      </c>
      <c r="S211" s="119"/>
      <c r="T211" s="119"/>
      <c r="U211" s="119"/>
      <c r="V211" s="119"/>
      <c r="W211" s="119"/>
      <c r="X211" s="37">
        <v>0</v>
      </c>
      <c r="Y211" s="36">
        <v>0</v>
      </c>
      <c r="Z211" s="35"/>
      <c r="AA211" s="33">
        <v>60</v>
      </c>
      <c r="AB211" s="120"/>
      <c r="AC211" s="121"/>
      <c r="AD211" s="33">
        <v>0</v>
      </c>
      <c r="AE211" s="122"/>
      <c r="AF211" s="122"/>
      <c r="AG211" s="123"/>
      <c r="AH211" s="92">
        <f t="shared" si="12"/>
        <v>0</v>
      </c>
      <c r="AI211" s="33">
        <v>0</v>
      </c>
      <c r="AJ211" s="33">
        <f t="shared" si="13"/>
        <v>0</v>
      </c>
      <c r="AK211" s="92" t="e">
        <f t="shared" si="14"/>
        <v>#DIV/0!</v>
      </c>
    </row>
    <row r="212" spans="1:37" ht="34.5" customHeight="1">
      <c r="A212" s="31"/>
      <c r="B212" s="110" t="s">
        <v>59</v>
      </c>
      <c r="C212" s="110"/>
      <c r="D212" s="110"/>
      <c r="E212" s="110"/>
      <c r="F212" s="110"/>
      <c r="G212" s="110"/>
      <c r="H212" s="110"/>
      <c r="I212" s="110"/>
      <c r="J212" s="110"/>
      <c r="K212" s="110"/>
      <c r="L212" s="110"/>
      <c r="M212" s="110"/>
      <c r="N212" s="110"/>
      <c r="O212" s="110"/>
      <c r="P212" s="111"/>
      <c r="Q212" s="40" t="s">
        <v>58</v>
      </c>
      <c r="R212" s="39" t="s">
        <v>30</v>
      </c>
      <c r="S212" s="119"/>
      <c r="T212" s="119"/>
      <c r="U212" s="119"/>
      <c r="V212" s="119"/>
      <c r="W212" s="119"/>
      <c r="X212" s="37">
        <v>0</v>
      </c>
      <c r="Y212" s="36">
        <v>0</v>
      </c>
      <c r="Z212" s="35"/>
      <c r="AA212" s="33">
        <v>60</v>
      </c>
      <c r="AB212" s="120"/>
      <c r="AC212" s="121"/>
      <c r="AD212" s="33">
        <v>0</v>
      </c>
      <c r="AE212" s="122"/>
      <c r="AF212" s="122"/>
      <c r="AG212" s="123"/>
      <c r="AH212" s="92">
        <f t="shared" ref="AH212:AH241" si="15">AD212/AA212*100%</f>
        <v>0</v>
      </c>
      <c r="AI212" s="33">
        <v>0</v>
      </c>
      <c r="AJ212" s="33">
        <f t="shared" ref="AJ212:AJ241" si="16">AI212-AD212</f>
        <v>0</v>
      </c>
      <c r="AK212" s="92" t="e">
        <f t="shared" ref="AK212:AK241" si="17">AI212/AD212*100%</f>
        <v>#DIV/0!</v>
      </c>
    </row>
    <row r="213" spans="1:37" ht="34.5" customHeight="1">
      <c r="A213" s="31"/>
      <c r="B213" s="110" t="s">
        <v>57</v>
      </c>
      <c r="C213" s="110"/>
      <c r="D213" s="110"/>
      <c r="E213" s="110"/>
      <c r="F213" s="110"/>
      <c r="G213" s="110"/>
      <c r="H213" s="110"/>
      <c r="I213" s="110"/>
      <c r="J213" s="110"/>
      <c r="K213" s="110"/>
      <c r="L213" s="110"/>
      <c r="M213" s="110"/>
      <c r="N213" s="110"/>
      <c r="O213" s="110"/>
      <c r="P213" s="111"/>
      <c r="Q213" s="40" t="s">
        <v>56</v>
      </c>
      <c r="R213" s="39">
        <v>244</v>
      </c>
      <c r="S213" s="119"/>
      <c r="T213" s="119"/>
      <c r="U213" s="119"/>
      <c r="V213" s="119"/>
      <c r="W213" s="119"/>
      <c r="X213" s="37">
        <v>0</v>
      </c>
      <c r="Y213" s="36">
        <v>0</v>
      </c>
      <c r="Z213" s="35"/>
      <c r="AA213" s="33">
        <v>60</v>
      </c>
      <c r="AB213" s="120"/>
      <c r="AC213" s="121"/>
      <c r="AD213" s="33">
        <v>0</v>
      </c>
      <c r="AE213" s="122"/>
      <c r="AF213" s="122"/>
      <c r="AG213" s="123"/>
      <c r="AH213" s="92">
        <f t="shared" si="15"/>
        <v>0</v>
      </c>
      <c r="AI213" s="33">
        <v>0</v>
      </c>
      <c r="AJ213" s="33">
        <f t="shared" si="16"/>
        <v>0</v>
      </c>
      <c r="AK213" s="92" t="e">
        <f t="shared" si="17"/>
        <v>#DIV/0!</v>
      </c>
    </row>
    <row r="214" spans="1:37" ht="23.25" customHeight="1">
      <c r="A214" s="31"/>
      <c r="B214" s="110" t="s">
        <v>55</v>
      </c>
      <c r="C214" s="110"/>
      <c r="D214" s="110"/>
      <c r="E214" s="110"/>
      <c r="F214" s="110"/>
      <c r="G214" s="110"/>
      <c r="H214" s="110"/>
      <c r="I214" s="110"/>
      <c r="J214" s="110"/>
      <c r="K214" s="110"/>
      <c r="L214" s="110"/>
      <c r="M214" s="110"/>
      <c r="N214" s="110"/>
      <c r="O214" s="110"/>
      <c r="P214" s="111"/>
      <c r="Q214" s="40" t="s">
        <v>54</v>
      </c>
      <c r="R214" s="39" t="s">
        <v>30</v>
      </c>
      <c r="S214" s="119"/>
      <c r="T214" s="119"/>
      <c r="U214" s="119"/>
      <c r="V214" s="119"/>
      <c r="W214" s="119"/>
      <c r="X214" s="37">
        <v>0</v>
      </c>
      <c r="Y214" s="36">
        <v>455.8</v>
      </c>
      <c r="Z214" s="35"/>
      <c r="AA214" s="33">
        <v>2657.9470000000001</v>
      </c>
      <c r="AB214" s="120"/>
      <c r="AC214" s="121"/>
      <c r="AD214" s="33">
        <v>455.80700000000002</v>
      </c>
      <c r="AE214" s="122"/>
      <c r="AF214" s="122"/>
      <c r="AG214" s="123"/>
      <c r="AH214" s="92">
        <f t="shared" si="15"/>
        <v>0.17148837053560512</v>
      </c>
      <c r="AI214" s="33">
        <f>AI215</f>
        <v>249.4</v>
      </c>
      <c r="AJ214" s="33">
        <f t="shared" si="16"/>
        <v>-206.40700000000001</v>
      </c>
      <c r="AK214" s="92">
        <f t="shared" si="17"/>
        <v>0.54716140822760506</v>
      </c>
    </row>
    <row r="215" spans="1:37" ht="34.5" customHeight="1">
      <c r="A215" s="31"/>
      <c r="B215" s="110" t="s">
        <v>53</v>
      </c>
      <c r="C215" s="110"/>
      <c r="D215" s="110"/>
      <c r="E215" s="110"/>
      <c r="F215" s="110"/>
      <c r="G215" s="110"/>
      <c r="H215" s="110"/>
      <c r="I215" s="110"/>
      <c r="J215" s="110"/>
      <c r="K215" s="110"/>
      <c r="L215" s="110"/>
      <c r="M215" s="110"/>
      <c r="N215" s="110"/>
      <c r="O215" s="110"/>
      <c r="P215" s="111"/>
      <c r="Q215" s="40" t="s">
        <v>52</v>
      </c>
      <c r="R215" s="39" t="s">
        <v>30</v>
      </c>
      <c r="S215" s="119"/>
      <c r="T215" s="119"/>
      <c r="U215" s="119"/>
      <c r="V215" s="119"/>
      <c r="W215" s="119"/>
      <c r="X215" s="37">
        <v>0</v>
      </c>
      <c r="Y215" s="36">
        <v>455.8</v>
      </c>
      <c r="Z215" s="35"/>
      <c r="AA215" s="33">
        <v>2657.9470000000001</v>
      </c>
      <c r="AB215" s="120"/>
      <c r="AC215" s="121"/>
      <c r="AD215" s="33">
        <v>455.80700000000002</v>
      </c>
      <c r="AE215" s="122"/>
      <c r="AF215" s="122"/>
      <c r="AG215" s="123"/>
      <c r="AH215" s="92">
        <f t="shared" si="15"/>
        <v>0.17148837053560512</v>
      </c>
      <c r="AI215" s="33">
        <f>SUM(AI216:AI220)</f>
        <v>249.4</v>
      </c>
      <c r="AJ215" s="33">
        <f t="shared" si="16"/>
        <v>-206.40700000000001</v>
      </c>
      <c r="AK215" s="92">
        <f t="shared" si="17"/>
        <v>0.54716140822760506</v>
      </c>
    </row>
    <row r="216" spans="1:37" ht="45.75" customHeight="1">
      <c r="A216" s="31"/>
      <c r="B216" s="110" t="s">
        <v>51</v>
      </c>
      <c r="C216" s="110"/>
      <c r="D216" s="110"/>
      <c r="E216" s="110"/>
      <c r="F216" s="110"/>
      <c r="G216" s="110"/>
      <c r="H216" s="110"/>
      <c r="I216" s="110"/>
      <c r="J216" s="110"/>
      <c r="K216" s="110"/>
      <c r="L216" s="110"/>
      <c r="M216" s="110"/>
      <c r="N216" s="110"/>
      <c r="O216" s="110"/>
      <c r="P216" s="111"/>
      <c r="Q216" s="40" t="s">
        <v>48</v>
      </c>
      <c r="R216" s="39">
        <v>243</v>
      </c>
      <c r="S216" s="119"/>
      <c r="T216" s="119"/>
      <c r="U216" s="119"/>
      <c r="V216" s="119"/>
      <c r="W216" s="119"/>
      <c r="X216" s="37">
        <v>0</v>
      </c>
      <c r="Y216" s="36">
        <v>0</v>
      </c>
      <c r="Z216" s="35"/>
      <c r="AA216" s="33">
        <v>841.93499999999995</v>
      </c>
      <c r="AB216" s="120"/>
      <c r="AC216" s="121"/>
      <c r="AD216" s="33">
        <v>0</v>
      </c>
      <c r="AE216" s="122"/>
      <c r="AF216" s="122"/>
      <c r="AG216" s="123"/>
      <c r="AH216" s="92">
        <f t="shared" si="15"/>
        <v>0</v>
      </c>
      <c r="AI216" s="33">
        <v>0</v>
      </c>
      <c r="AJ216" s="33">
        <f t="shared" si="16"/>
        <v>0</v>
      </c>
      <c r="AK216" s="92" t="e">
        <f t="shared" si="17"/>
        <v>#DIV/0!</v>
      </c>
    </row>
    <row r="217" spans="1:37" ht="34.5" customHeight="1">
      <c r="A217" s="31"/>
      <c r="B217" s="110" t="s">
        <v>50</v>
      </c>
      <c r="C217" s="110"/>
      <c r="D217" s="110"/>
      <c r="E217" s="110"/>
      <c r="F217" s="110"/>
      <c r="G217" s="110"/>
      <c r="H217" s="110"/>
      <c r="I217" s="110"/>
      <c r="J217" s="110"/>
      <c r="K217" s="110"/>
      <c r="L217" s="110"/>
      <c r="M217" s="110"/>
      <c r="N217" s="110"/>
      <c r="O217" s="110"/>
      <c r="P217" s="111"/>
      <c r="Q217" s="40" t="s">
        <v>48</v>
      </c>
      <c r="R217" s="39">
        <v>244</v>
      </c>
      <c r="S217" s="119"/>
      <c r="T217" s="119"/>
      <c r="U217" s="119"/>
      <c r="V217" s="119"/>
      <c r="W217" s="119"/>
      <c r="X217" s="37">
        <v>0</v>
      </c>
      <c r="Y217" s="36">
        <v>210</v>
      </c>
      <c r="Z217" s="35"/>
      <c r="AA217" s="33">
        <v>490.375</v>
      </c>
      <c r="AB217" s="120"/>
      <c r="AC217" s="121"/>
      <c r="AD217" s="33">
        <v>210</v>
      </c>
      <c r="AE217" s="122"/>
      <c r="AF217" s="122"/>
      <c r="AG217" s="123"/>
      <c r="AH217" s="92">
        <f t="shared" si="15"/>
        <v>0.42824369105276572</v>
      </c>
      <c r="AI217" s="33">
        <v>219.4</v>
      </c>
      <c r="AJ217" s="33">
        <f t="shared" si="16"/>
        <v>9.4000000000000057</v>
      </c>
      <c r="AK217" s="92">
        <f t="shared" si="17"/>
        <v>1.0447619047619048</v>
      </c>
    </row>
    <row r="218" spans="1:37" ht="34.5" customHeight="1">
      <c r="A218" s="31"/>
      <c r="B218" s="110" t="s">
        <v>49</v>
      </c>
      <c r="C218" s="110"/>
      <c r="D218" s="110"/>
      <c r="E218" s="110"/>
      <c r="F218" s="110"/>
      <c r="G218" s="110"/>
      <c r="H218" s="110"/>
      <c r="I218" s="110"/>
      <c r="J218" s="110"/>
      <c r="K218" s="110"/>
      <c r="L218" s="110"/>
      <c r="M218" s="110"/>
      <c r="N218" s="110"/>
      <c r="O218" s="110"/>
      <c r="P218" s="111"/>
      <c r="Q218" s="40" t="s">
        <v>48</v>
      </c>
      <c r="R218" s="39">
        <v>851</v>
      </c>
      <c r="S218" s="119"/>
      <c r="T218" s="119"/>
      <c r="U218" s="119"/>
      <c r="V218" s="119"/>
      <c r="W218" s="119"/>
      <c r="X218" s="37">
        <v>0</v>
      </c>
      <c r="Y218" s="36">
        <v>135.6</v>
      </c>
      <c r="Z218" s="35"/>
      <c r="AA218" s="33">
        <v>135.58199999999999</v>
      </c>
      <c r="AB218" s="120"/>
      <c r="AC218" s="121"/>
      <c r="AD218" s="33">
        <v>135.58199999999999</v>
      </c>
      <c r="AE218" s="122"/>
      <c r="AF218" s="122"/>
      <c r="AG218" s="123"/>
      <c r="AH218" s="92">
        <f t="shared" si="15"/>
        <v>1</v>
      </c>
      <c r="AI218" s="33">
        <v>30</v>
      </c>
      <c r="AJ218" s="33">
        <f t="shared" si="16"/>
        <v>-105.58199999999999</v>
      </c>
      <c r="AK218" s="92">
        <f t="shared" si="17"/>
        <v>0.2212683099526486</v>
      </c>
    </row>
    <row r="219" spans="1:37" ht="23.25" customHeight="1">
      <c r="A219" s="31"/>
      <c r="B219" s="110" t="s">
        <v>47</v>
      </c>
      <c r="C219" s="110"/>
      <c r="D219" s="110"/>
      <c r="E219" s="110"/>
      <c r="F219" s="110"/>
      <c r="G219" s="110"/>
      <c r="H219" s="110"/>
      <c r="I219" s="110"/>
      <c r="J219" s="110"/>
      <c r="K219" s="110"/>
      <c r="L219" s="110"/>
      <c r="M219" s="110"/>
      <c r="N219" s="110"/>
      <c r="O219" s="110"/>
      <c r="P219" s="111"/>
      <c r="Q219" s="40" t="s">
        <v>45</v>
      </c>
      <c r="R219" s="39">
        <v>244</v>
      </c>
      <c r="S219" s="119"/>
      <c r="T219" s="119"/>
      <c r="U219" s="119"/>
      <c r="V219" s="119"/>
      <c r="W219" s="119"/>
      <c r="X219" s="37">
        <v>0</v>
      </c>
      <c r="Y219" s="36">
        <v>109.9</v>
      </c>
      <c r="Z219" s="35"/>
      <c r="AA219" s="33">
        <v>1189.691</v>
      </c>
      <c r="AB219" s="120"/>
      <c r="AC219" s="121"/>
      <c r="AD219" s="33">
        <v>109.861</v>
      </c>
      <c r="AE219" s="122"/>
      <c r="AF219" s="122"/>
      <c r="AG219" s="123"/>
      <c r="AH219" s="92">
        <f t="shared" si="15"/>
        <v>9.2344146505269023E-2</v>
      </c>
      <c r="AI219" s="33">
        <v>0</v>
      </c>
      <c r="AJ219" s="33">
        <f t="shared" si="16"/>
        <v>-109.861</v>
      </c>
      <c r="AK219" s="92">
        <f t="shared" si="17"/>
        <v>0</v>
      </c>
    </row>
    <row r="220" spans="1:37" ht="23.25" customHeight="1">
      <c r="A220" s="31"/>
      <c r="B220" s="110" t="s">
        <v>46</v>
      </c>
      <c r="C220" s="110"/>
      <c r="D220" s="110"/>
      <c r="E220" s="110"/>
      <c r="F220" s="110"/>
      <c r="G220" s="110"/>
      <c r="H220" s="110"/>
      <c r="I220" s="110"/>
      <c r="J220" s="110"/>
      <c r="K220" s="110"/>
      <c r="L220" s="110"/>
      <c r="M220" s="110"/>
      <c r="N220" s="110"/>
      <c r="O220" s="110"/>
      <c r="P220" s="111"/>
      <c r="Q220" s="40" t="s">
        <v>45</v>
      </c>
      <c r="R220" s="39">
        <v>853</v>
      </c>
      <c r="S220" s="119"/>
      <c r="T220" s="119"/>
      <c r="U220" s="119"/>
      <c r="V220" s="119"/>
      <c r="W220" s="119"/>
      <c r="X220" s="37">
        <v>0</v>
      </c>
      <c r="Y220" s="36">
        <v>0.4</v>
      </c>
      <c r="Z220" s="35"/>
      <c r="AA220" s="33">
        <v>0.36399999999999999</v>
      </c>
      <c r="AB220" s="120"/>
      <c r="AC220" s="121"/>
      <c r="AD220" s="33">
        <v>0.36399999999999999</v>
      </c>
      <c r="AE220" s="122"/>
      <c r="AF220" s="122"/>
      <c r="AG220" s="123"/>
      <c r="AH220" s="92">
        <f t="shared" si="15"/>
        <v>1</v>
      </c>
      <c r="AI220" s="33">
        <v>0</v>
      </c>
      <c r="AJ220" s="33">
        <f t="shared" si="16"/>
        <v>-0.36399999999999999</v>
      </c>
      <c r="AK220" s="92">
        <f t="shared" si="17"/>
        <v>0</v>
      </c>
    </row>
    <row r="221" spans="1:37" ht="23.25" customHeight="1">
      <c r="A221" s="31"/>
      <c r="B221" s="124" t="s">
        <v>44</v>
      </c>
      <c r="C221" s="124"/>
      <c r="D221" s="124"/>
      <c r="E221" s="124"/>
      <c r="F221" s="124"/>
      <c r="G221" s="124"/>
      <c r="H221" s="124"/>
      <c r="I221" s="124"/>
      <c r="J221" s="124"/>
      <c r="K221" s="124"/>
      <c r="L221" s="124"/>
      <c r="M221" s="124"/>
      <c r="N221" s="124"/>
      <c r="O221" s="124"/>
      <c r="P221" s="125"/>
      <c r="Q221" s="43" t="s">
        <v>43</v>
      </c>
      <c r="R221" s="42" t="s">
        <v>30</v>
      </c>
      <c r="S221" s="126"/>
      <c r="T221" s="126"/>
      <c r="U221" s="126"/>
      <c r="V221" s="126"/>
      <c r="W221" s="126"/>
      <c r="X221" s="37">
        <v>0</v>
      </c>
      <c r="Y221" s="36">
        <v>5055.6000000000004</v>
      </c>
      <c r="Z221" s="35"/>
      <c r="AA221" s="41">
        <v>20039.2</v>
      </c>
      <c r="AB221" s="132"/>
      <c r="AC221" s="133"/>
      <c r="AD221" s="41">
        <v>5055.5739999999996</v>
      </c>
      <c r="AE221" s="134"/>
      <c r="AF221" s="134"/>
      <c r="AG221" s="135"/>
      <c r="AH221" s="91">
        <f t="shared" si="15"/>
        <v>0.25228422292307073</v>
      </c>
      <c r="AI221" s="41">
        <f>AI222+AI224</f>
        <v>6962.4</v>
      </c>
      <c r="AJ221" s="41">
        <f t="shared" si="16"/>
        <v>1906.826</v>
      </c>
      <c r="AK221" s="91">
        <f t="shared" si="17"/>
        <v>1.3771729975666462</v>
      </c>
    </row>
    <row r="222" spans="1:37" ht="34.5" customHeight="1">
      <c r="A222" s="31"/>
      <c r="B222" s="110" t="s">
        <v>42</v>
      </c>
      <c r="C222" s="110"/>
      <c r="D222" s="110"/>
      <c r="E222" s="110"/>
      <c r="F222" s="110"/>
      <c r="G222" s="110"/>
      <c r="H222" s="110"/>
      <c r="I222" s="110"/>
      <c r="J222" s="110"/>
      <c r="K222" s="110"/>
      <c r="L222" s="110"/>
      <c r="M222" s="110"/>
      <c r="N222" s="110"/>
      <c r="O222" s="110"/>
      <c r="P222" s="111"/>
      <c r="Q222" s="40" t="s">
        <v>41</v>
      </c>
      <c r="R222" s="39" t="s">
        <v>30</v>
      </c>
      <c r="S222" s="119"/>
      <c r="T222" s="119"/>
      <c r="U222" s="119"/>
      <c r="V222" s="119"/>
      <c r="W222" s="119"/>
      <c r="X222" s="37">
        <v>0</v>
      </c>
      <c r="Y222" s="36">
        <v>580.6</v>
      </c>
      <c r="Z222" s="35"/>
      <c r="AA222" s="33">
        <v>2539.1999999999998</v>
      </c>
      <c r="AB222" s="120"/>
      <c r="AC222" s="121"/>
      <c r="AD222" s="33">
        <v>580.572</v>
      </c>
      <c r="AE222" s="122"/>
      <c r="AF222" s="122"/>
      <c r="AG222" s="123"/>
      <c r="AH222" s="92">
        <f t="shared" si="15"/>
        <v>0.2286436672967864</v>
      </c>
      <c r="AI222" s="33">
        <f>AI223</f>
        <v>1222.7</v>
      </c>
      <c r="AJ222" s="33">
        <f t="shared" si="16"/>
        <v>642.12800000000004</v>
      </c>
      <c r="AK222" s="92">
        <f t="shared" si="17"/>
        <v>2.1060264704463876</v>
      </c>
    </row>
    <row r="223" spans="1:37" ht="34.5" customHeight="1">
      <c r="A223" s="31"/>
      <c r="B223" s="110" t="s">
        <v>40</v>
      </c>
      <c r="C223" s="110"/>
      <c r="D223" s="110"/>
      <c r="E223" s="110"/>
      <c r="F223" s="110"/>
      <c r="G223" s="110"/>
      <c r="H223" s="110"/>
      <c r="I223" s="110"/>
      <c r="J223" s="110"/>
      <c r="K223" s="110"/>
      <c r="L223" s="110"/>
      <c r="M223" s="110"/>
      <c r="N223" s="110"/>
      <c r="O223" s="110"/>
      <c r="P223" s="111"/>
      <c r="Q223" s="40" t="s">
        <v>39</v>
      </c>
      <c r="R223" s="39">
        <v>730</v>
      </c>
      <c r="S223" s="119"/>
      <c r="T223" s="119"/>
      <c r="U223" s="119"/>
      <c r="V223" s="119"/>
      <c r="W223" s="119"/>
      <c r="X223" s="37">
        <v>0</v>
      </c>
      <c r="Y223" s="36">
        <v>580.6</v>
      </c>
      <c r="Z223" s="35"/>
      <c r="AA223" s="33">
        <v>2539.1999999999998</v>
      </c>
      <c r="AB223" s="120"/>
      <c r="AC223" s="121"/>
      <c r="AD223" s="33">
        <v>580.572</v>
      </c>
      <c r="AE223" s="122"/>
      <c r="AF223" s="122"/>
      <c r="AG223" s="123"/>
      <c r="AH223" s="92">
        <f t="shared" si="15"/>
        <v>0.2286436672967864</v>
      </c>
      <c r="AI223" s="33">
        <v>1222.7</v>
      </c>
      <c r="AJ223" s="33">
        <f t="shared" si="16"/>
        <v>642.12800000000004</v>
      </c>
      <c r="AK223" s="92">
        <f t="shared" si="17"/>
        <v>2.1060264704463876</v>
      </c>
    </row>
    <row r="224" spans="1:37" ht="23.25" customHeight="1">
      <c r="A224" s="31"/>
      <c r="B224" s="110" t="s">
        <v>38</v>
      </c>
      <c r="C224" s="110"/>
      <c r="D224" s="110"/>
      <c r="E224" s="110"/>
      <c r="F224" s="110"/>
      <c r="G224" s="110"/>
      <c r="H224" s="110"/>
      <c r="I224" s="110"/>
      <c r="J224" s="110"/>
      <c r="K224" s="110"/>
      <c r="L224" s="110"/>
      <c r="M224" s="110"/>
      <c r="N224" s="110"/>
      <c r="O224" s="110"/>
      <c r="P224" s="111"/>
      <c r="Q224" s="40" t="s">
        <v>37</v>
      </c>
      <c r="R224" s="39" t="s">
        <v>30</v>
      </c>
      <c r="S224" s="119"/>
      <c r="T224" s="119"/>
      <c r="U224" s="119"/>
      <c r="V224" s="119"/>
      <c r="W224" s="119"/>
      <c r="X224" s="37">
        <v>0</v>
      </c>
      <c r="Y224" s="36">
        <v>4475</v>
      </c>
      <c r="Z224" s="35"/>
      <c r="AA224" s="33">
        <v>17500</v>
      </c>
      <c r="AB224" s="120"/>
      <c r="AC224" s="121"/>
      <c r="AD224" s="33">
        <v>4475.0020000000004</v>
      </c>
      <c r="AE224" s="122"/>
      <c r="AF224" s="122"/>
      <c r="AG224" s="123"/>
      <c r="AH224" s="92">
        <f t="shared" si="15"/>
        <v>0.25571440000000001</v>
      </c>
      <c r="AI224" s="33">
        <f>SUM(AI225:AI226)</f>
        <v>5739.7</v>
      </c>
      <c r="AJ224" s="33">
        <f t="shared" si="16"/>
        <v>1264.6979999999994</v>
      </c>
      <c r="AK224" s="92">
        <f t="shared" si="17"/>
        <v>1.2826139519043789</v>
      </c>
    </row>
    <row r="225" spans="1:37" ht="23.25" customHeight="1">
      <c r="A225" s="31"/>
      <c r="B225" s="110" t="s">
        <v>36</v>
      </c>
      <c r="C225" s="110"/>
      <c r="D225" s="110"/>
      <c r="E225" s="110"/>
      <c r="F225" s="110"/>
      <c r="G225" s="110"/>
      <c r="H225" s="110"/>
      <c r="I225" s="110"/>
      <c r="J225" s="110"/>
      <c r="K225" s="110"/>
      <c r="L225" s="110"/>
      <c r="M225" s="110"/>
      <c r="N225" s="110"/>
      <c r="O225" s="110"/>
      <c r="P225" s="111"/>
      <c r="Q225" s="40" t="s">
        <v>35</v>
      </c>
      <c r="R225" s="39">
        <v>511</v>
      </c>
      <c r="S225" s="119"/>
      <c r="T225" s="119"/>
      <c r="U225" s="119"/>
      <c r="V225" s="119"/>
      <c r="W225" s="119"/>
      <c r="X225" s="37">
        <v>0</v>
      </c>
      <c r="Y225" s="36">
        <v>3581</v>
      </c>
      <c r="Z225" s="35"/>
      <c r="AA225" s="33">
        <v>13924</v>
      </c>
      <c r="AB225" s="120"/>
      <c r="AC225" s="121"/>
      <c r="AD225" s="33">
        <v>3581.002</v>
      </c>
      <c r="AE225" s="122"/>
      <c r="AF225" s="122"/>
      <c r="AG225" s="123"/>
      <c r="AH225" s="92">
        <f t="shared" si="15"/>
        <v>0.25718198793450159</v>
      </c>
      <c r="AI225" s="33">
        <v>4848.7</v>
      </c>
      <c r="AJ225" s="33">
        <f t="shared" si="16"/>
        <v>1267.6979999999999</v>
      </c>
      <c r="AK225" s="92">
        <f t="shared" si="17"/>
        <v>1.3540065043247671</v>
      </c>
    </row>
    <row r="226" spans="1:37" ht="45.75" customHeight="1">
      <c r="A226" s="31"/>
      <c r="B226" s="110" t="s">
        <v>34</v>
      </c>
      <c r="C226" s="110"/>
      <c r="D226" s="110"/>
      <c r="E226" s="110"/>
      <c r="F226" s="110"/>
      <c r="G226" s="110"/>
      <c r="H226" s="110"/>
      <c r="I226" s="110"/>
      <c r="J226" s="110"/>
      <c r="K226" s="110"/>
      <c r="L226" s="110"/>
      <c r="M226" s="110"/>
      <c r="N226" s="110"/>
      <c r="O226" s="110"/>
      <c r="P226" s="111"/>
      <c r="Q226" s="40" t="s">
        <v>33</v>
      </c>
      <c r="R226" s="39">
        <v>511</v>
      </c>
      <c r="S226" s="119"/>
      <c r="T226" s="119"/>
      <c r="U226" s="119"/>
      <c r="V226" s="119"/>
      <c r="W226" s="119"/>
      <c r="X226" s="37">
        <v>0</v>
      </c>
      <c r="Y226" s="36">
        <v>894</v>
      </c>
      <c r="Z226" s="35"/>
      <c r="AA226" s="33">
        <v>3576</v>
      </c>
      <c r="AB226" s="120"/>
      <c r="AC226" s="121"/>
      <c r="AD226" s="33">
        <v>894</v>
      </c>
      <c r="AE226" s="122"/>
      <c r="AF226" s="122"/>
      <c r="AG226" s="123"/>
      <c r="AH226" s="92">
        <f t="shared" si="15"/>
        <v>0.25</v>
      </c>
      <c r="AI226" s="33">
        <v>891</v>
      </c>
      <c r="AJ226" s="33">
        <f t="shared" si="16"/>
        <v>-3</v>
      </c>
      <c r="AK226" s="92">
        <f t="shared" si="17"/>
        <v>0.99664429530201337</v>
      </c>
    </row>
    <row r="227" spans="1:37" ht="15.75" customHeight="1">
      <c r="A227" s="31"/>
      <c r="B227" s="124" t="s">
        <v>32</v>
      </c>
      <c r="C227" s="124"/>
      <c r="D227" s="124"/>
      <c r="E227" s="124"/>
      <c r="F227" s="124"/>
      <c r="G227" s="124"/>
      <c r="H227" s="124"/>
      <c r="I227" s="124"/>
      <c r="J227" s="124"/>
      <c r="K227" s="124"/>
      <c r="L227" s="124"/>
      <c r="M227" s="124"/>
      <c r="N227" s="124"/>
      <c r="O227" s="124"/>
      <c r="P227" s="125"/>
      <c r="Q227" s="43" t="s">
        <v>31</v>
      </c>
      <c r="R227" s="42" t="s">
        <v>30</v>
      </c>
      <c r="S227" s="126"/>
      <c r="T227" s="126"/>
      <c r="U227" s="126"/>
      <c r="V227" s="126"/>
      <c r="W227" s="126"/>
      <c r="X227" s="37">
        <v>0</v>
      </c>
      <c r="Y227" s="36">
        <v>0</v>
      </c>
      <c r="Z227" s="35"/>
      <c r="AA227" s="41">
        <v>32408.48</v>
      </c>
      <c r="AB227" s="132"/>
      <c r="AC227" s="133"/>
      <c r="AD227" s="41">
        <v>0</v>
      </c>
      <c r="AE227" s="134"/>
      <c r="AF227" s="134"/>
      <c r="AG227" s="135"/>
      <c r="AH227" s="91">
        <f t="shared" si="15"/>
        <v>0</v>
      </c>
      <c r="AI227" s="41">
        <f>SUM(AI228:AI239)</f>
        <v>153.19999999999999</v>
      </c>
      <c r="AJ227" s="41">
        <f t="shared" si="16"/>
        <v>153.19999999999999</v>
      </c>
      <c r="AK227" s="91" t="e">
        <f t="shared" si="17"/>
        <v>#DIV/0!</v>
      </c>
    </row>
    <row r="228" spans="1:37" ht="34.5" customHeight="1">
      <c r="A228" s="31"/>
      <c r="B228" s="110" t="s">
        <v>29</v>
      </c>
      <c r="C228" s="110"/>
      <c r="D228" s="110"/>
      <c r="E228" s="110"/>
      <c r="F228" s="110"/>
      <c r="G228" s="110"/>
      <c r="H228" s="110"/>
      <c r="I228" s="110"/>
      <c r="J228" s="110"/>
      <c r="K228" s="110"/>
      <c r="L228" s="110"/>
      <c r="M228" s="110"/>
      <c r="N228" s="110"/>
      <c r="O228" s="110"/>
      <c r="P228" s="111"/>
      <c r="Q228" s="40" t="s">
        <v>28</v>
      </c>
      <c r="R228" s="39">
        <v>244</v>
      </c>
      <c r="S228" s="119"/>
      <c r="T228" s="119"/>
      <c r="U228" s="119"/>
      <c r="V228" s="119"/>
      <c r="W228" s="119"/>
      <c r="X228" s="37">
        <v>0</v>
      </c>
      <c r="Y228" s="36">
        <v>0</v>
      </c>
      <c r="Z228" s="35"/>
      <c r="AA228" s="33">
        <v>14340.225</v>
      </c>
      <c r="AB228" s="120"/>
      <c r="AC228" s="121"/>
      <c r="AD228" s="33">
        <v>0</v>
      </c>
      <c r="AE228" s="122"/>
      <c r="AF228" s="122"/>
      <c r="AG228" s="123"/>
      <c r="AH228" s="92">
        <f t="shared" si="15"/>
        <v>0</v>
      </c>
      <c r="AI228" s="33">
        <v>0</v>
      </c>
      <c r="AJ228" s="33">
        <f t="shared" si="16"/>
        <v>0</v>
      </c>
      <c r="AK228" s="92" t="e">
        <f t="shared" si="17"/>
        <v>#DIV/0!</v>
      </c>
    </row>
    <row r="229" spans="1:37" ht="68.25" customHeight="1">
      <c r="A229" s="31"/>
      <c r="B229" s="110" t="s">
        <v>27</v>
      </c>
      <c r="C229" s="110"/>
      <c r="D229" s="110"/>
      <c r="E229" s="110"/>
      <c r="F229" s="110"/>
      <c r="G229" s="110"/>
      <c r="H229" s="110"/>
      <c r="I229" s="110"/>
      <c r="J229" s="110"/>
      <c r="K229" s="110"/>
      <c r="L229" s="110"/>
      <c r="M229" s="110"/>
      <c r="N229" s="110"/>
      <c r="O229" s="110"/>
      <c r="P229" s="111"/>
      <c r="Q229" s="40" t="s">
        <v>26</v>
      </c>
      <c r="R229" s="39">
        <v>521</v>
      </c>
      <c r="S229" s="119"/>
      <c r="T229" s="119"/>
      <c r="U229" s="119"/>
      <c r="V229" s="119"/>
      <c r="W229" s="119"/>
      <c r="X229" s="37">
        <v>0</v>
      </c>
      <c r="Y229" s="36">
        <v>0</v>
      </c>
      <c r="Z229" s="35"/>
      <c r="AA229" s="33">
        <v>244.63</v>
      </c>
      <c r="AB229" s="120"/>
      <c r="AC229" s="121"/>
      <c r="AD229" s="33">
        <v>0</v>
      </c>
      <c r="AE229" s="122"/>
      <c r="AF229" s="122"/>
      <c r="AG229" s="123"/>
      <c r="AH229" s="92">
        <f t="shared" si="15"/>
        <v>0</v>
      </c>
      <c r="AI229" s="33">
        <v>0</v>
      </c>
      <c r="AJ229" s="33">
        <f t="shared" si="16"/>
        <v>0</v>
      </c>
      <c r="AK229" s="92" t="e">
        <f t="shared" si="17"/>
        <v>#DIV/0!</v>
      </c>
    </row>
    <row r="230" spans="1:37" ht="34.5" customHeight="1">
      <c r="A230" s="31"/>
      <c r="B230" s="110" t="s">
        <v>25</v>
      </c>
      <c r="C230" s="110"/>
      <c r="D230" s="110"/>
      <c r="E230" s="110"/>
      <c r="F230" s="110"/>
      <c r="G230" s="110"/>
      <c r="H230" s="110"/>
      <c r="I230" s="110"/>
      <c r="J230" s="110"/>
      <c r="K230" s="110"/>
      <c r="L230" s="110"/>
      <c r="M230" s="110"/>
      <c r="N230" s="110"/>
      <c r="O230" s="110"/>
      <c r="P230" s="111"/>
      <c r="Q230" s="40" t="s">
        <v>24</v>
      </c>
      <c r="R230" s="39">
        <v>244</v>
      </c>
      <c r="S230" s="119"/>
      <c r="T230" s="119"/>
      <c r="U230" s="119"/>
      <c r="V230" s="119"/>
      <c r="W230" s="119"/>
      <c r="X230" s="37">
        <v>0</v>
      </c>
      <c r="Y230" s="36">
        <v>0</v>
      </c>
      <c r="Z230" s="35"/>
      <c r="AA230" s="33">
        <v>487.44</v>
      </c>
      <c r="AB230" s="120"/>
      <c r="AC230" s="121"/>
      <c r="AD230" s="33">
        <v>0</v>
      </c>
      <c r="AE230" s="122"/>
      <c r="AF230" s="122"/>
      <c r="AG230" s="123"/>
      <c r="AH230" s="92">
        <f t="shared" si="15"/>
        <v>0</v>
      </c>
      <c r="AI230" s="33">
        <v>0</v>
      </c>
      <c r="AJ230" s="33">
        <f t="shared" si="16"/>
        <v>0</v>
      </c>
      <c r="AK230" s="92" t="e">
        <f t="shared" si="17"/>
        <v>#DIV/0!</v>
      </c>
    </row>
    <row r="231" spans="1:37" ht="45.75" customHeight="1">
      <c r="A231" s="31"/>
      <c r="B231" s="110" t="s">
        <v>23</v>
      </c>
      <c r="C231" s="110"/>
      <c r="D231" s="110"/>
      <c r="E231" s="110"/>
      <c r="F231" s="110"/>
      <c r="G231" s="110"/>
      <c r="H231" s="110"/>
      <c r="I231" s="110"/>
      <c r="J231" s="110"/>
      <c r="K231" s="110"/>
      <c r="L231" s="110"/>
      <c r="M231" s="110"/>
      <c r="N231" s="110"/>
      <c r="O231" s="110"/>
      <c r="P231" s="111"/>
      <c r="Q231" s="40" t="s">
        <v>22</v>
      </c>
      <c r="R231" s="39">
        <v>244</v>
      </c>
      <c r="S231" s="119"/>
      <c r="T231" s="119"/>
      <c r="U231" s="119"/>
      <c r="V231" s="119"/>
      <c r="W231" s="119"/>
      <c r="X231" s="37">
        <v>0</v>
      </c>
      <c r="Y231" s="36">
        <v>0</v>
      </c>
      <c r="Z231" s="35"/>
      <c r="AA231" s="33">
        <v>452.005</v>
      </c>
      <c r="AB231" s="120"/>
      <c r="AC231" s="121"/>
      <c r="AD231" s="33">
        <v>0</v>
      </c>
      <c r="AE231" s="122"/>
      <c r="AF231" s="122"/>
      <c r="AG231" s="123"/>
      <c r="AH231" s="92">
        <f t="shared" si="15"/>
        <v>0</v>
      </c>
      <c r="AI231" s="33">
        <v>0</v>
      </c>
      <c r="AJ231" s="33">
        <f t="shared" si="16"/>
        <v>0</v>
      </c>
      <c r="AK231" s="92" t="e">
        <f t="shared" si="17"/>
        <v>#DIV/0!</v>
      </c>
    </row>
    <row r="232" spans="1:37" ht="68.25" customHeight="1">
      <c r="A232" s="31"/>
      <c r="B232" s="110" t="s">
        <v>21</v>
      </c>
      <c r="C232" s="110"/>
      <c r="D232" s="110"/>
      <c r="E232" s="110"/>
      <c r="F232" s="110"/>
      <c r="G232" s="110"/>
      <c r="H232" s="110"/>
      <c r="I232" s="110"/>
      <c r="J232" s="110"/>
      <c r="K232" s="110"/>
      <c r="L232" s="110"/>
      <c r="M232" s="110"/>
      <c r="N232" s="110"/>
      <c r="O232" s="110"/>
      <c r="P232" s="111"/>
      <c r="Q232" s="40" t="s">
        <v>20</v>
      </c>
      <c r="R232" s="39">
        <v>540</v>
      </c>
      <c r="S232" s="119"/>
      <c r="T232" s="119"/>
      <c r="U232" s="119"/>
      <c r="V232" s="119"/>
      <c r="W232" s="119"/>
      <c r="X232" s="37">
        <v>0</v>
      </c>
      <c r="Y232" s="36">
        <v>0</v>
      </c>
      <c r="Z232" s="35"/>
      <c r="AA232" s="33">
        <v>1000</v>
      </c>
      <c r="AB232" s="120"/>
      <c r="AC232" s="121"/>
      <c r="AD232" s="33">
        <v>0</v>
      </c>
      <c r="AE232" s="122"/>
      <c r="AF232" s="122"/>
      <c r="AG232" s="123"/>
      <c r="AH232" s="92">
        <f t="shared" si="15"/>
        <v>0</v>
      </c>
      <c r="AI232" s="33">
        <v>0</v>
      </c>
      <c r="AJ232" s="33">
        <f t="shared" si="16"/>
        <v>0</v>
      </c>
      <c r="AK232" s="92" t="e">
        <f t="shared" si="17"/>
        <v>#DIV/0!</v>
      </c>
    </row>
    <row r="233" spans="1:37" ht="57" customHeight="1">
      <c r="A233" s="31"/>
      <c r="B233" s="110" t="s">
        <v>19</v>
      </c>
      <c r="C233" s="110"/>
      <c r="D233" s="110"/>
      <c r="E233" s="110"/>
      <c r="F233" s="110"/>
      <c r="G233" s="110"/>
      <c r="H233" s="110"/>
      <c r="I233" s="110"/>
      <c r="J233" s="110"/>
      <c r="K233" s="110"/>
      <c r="L233" s="110"/>
      <c r="M233" s="110"/>
      <c r="N233" s="110"/>
      <c r="O233" s="110"/>
      <c r="P233" s="111"/>
      <c r="Q233" s="40" t="s">
        <v>18</v>
      </c>
      <c r="R233" s="39">
        <v>540</v>
      </c>
      <c r="S233" s="119"/>
      <c r="T233" s="119"/>
      <c r="U233" s="119"/>
      <c r="V233" s="119"/>
      <c r="W233" s="119"/>
      <c r="X233" s="37">
        <v>0</v>
      </c>
      <c r="Y233" s="36">
        <v>0</v>
      </c>
      <c r="Z233" s="35"/>
      <c r="AA233" s="33">
        <v>2187.35</v>
      </c>
      <c r="AB233" s="120"/>
      <c r="AC233" s="121"/>
      <c r="AD233" s="33">
        <v>0</v>
      </c>
      <c r="AE233" s="122"/>
      <c r="AF233" s="122"/>
      <c r="AG233" s="123"/>
      <c r="AH233" s="92">
        <f t="shared" si="15"/>
        <v>0</v>
      </c>
      <c r="AI233" s="33">
        <v>153.19999999999999</v>
      </c>
      <c r="AJ233" s="33">
        <f t="shared" si="16"/>
        <v>153.19999999999999</v>
      </c>
      <c r="AK233" s="92" t="e">
        <f t="shared" si="17"/>
        <v>#DIV/0!</v>
      </c>
    </row>
    <row r="234" spans="1:37" ht="57" customHeight="1">
      <c r="A234" s="31"/>
      <c r="B234" s="110" t="s">
        <v>17</v>
      </c>
      <c r="C234" s="110"/>
      <c r="D234" s="110"/>
      <c r="E234" s="110"/>
      <c r="F234" s="110"/>
      <c r="G234" s="110"/>
      <c r="H234" s="110"/>
      <c r="I234" s="110"/>
      <c r="J234" s="110"/>
      <c r="K234" s="110"/>
      <c r="L234" s="110"/>
      <c r="M234" s="110"/>
      <c r="N234" s="110"/>
      <c r="O234" s="110"/>
      <c r="P234" s="111"/>
      <c r="Q234" s="40" t="s">
        <v>15</v>
      </c>
      <c r="R234" s="39">
        <v>121</v>
      </c>
      <c r="S234" s="119"/>
      <c r="T234" s="119"/>
      <c r="U234" s="119"/>
      <c r="V234" s="119"/>
      <c r="W234" s="119"/>
      <c r="X234" s="37">
        <v>0</v>
      </c>
      <c r="Y234" s="36">
        <v>0</v>
      </c>
      <c r="Z234" s="35"/>
      <c r="AA234" s="33">
        <v>26.4</v>
      </c>
      <c r="AB234" s="120"/>
      <c r="AC234" s="121"/>
      <c r="AD234" s="33">
        <v>0</v>
      </c>
      <c r="AE234" s="122"/>
      <c r="AF234" s="122"/>
      <c r="AG234" s="123"/>
      <c r="AH234" s="92">
        <f t="shared" si="15"/>
        <v>0</v>
      </c>
      <c r="AI234" s="33">
        <v>0</v>
      </c>
      <c r="AJ234" s="33">
        <f t="shared" si="16"/>
        <v>0</v>
      </c>
      <c r="AK234" s="92" t="e">
        <f t="shared" si="17"/>
        <v>#DIV/0!</v>
      </c>
    </row>
    <row r="235" spans="1:37" ht="68.25" customHeight="1">
      <c r="A235" s="31"/>
      <c r="B235" s="110" t="s">
        <v>16</v>
      </c>
      <c r="C235" s="110"/>
      <c r="D235" s="110"/>
      <c r="E235" s="110"/>
      <c r="F235" s="110"/>
      <c r="G235" s="110"/>
      <c r="H235" s="110"/>
      <c r="I235" s="110"/>
      <c r="J235" s="110"/>
      <c r="K235" s="110"/>
      <c r="L235" s="110"/>
      <c r="M235" s="110"/>
      <c r="N235" s="110"/>
      <c r="O235" s="110"/>
      <c r="P235" s="111"/>
      <c r="Q235" s="40" t="s">
        <v>15</v>
      </c>
      <c r="R235" s="39">
        <v>129</v>
      </c>
      <c r="S235" s="119"/>
      <c r="T235" s="119"/>
      <c r="U235" s="119"/>
      <c r="V235" s="119"/>
      <c r="W235" s="119"/>
      <c r="X235" s="37">
        <v>0</v>
      </c>
      <c r="Y235" s="36">
        <v>0</v>
      </c>
      <c r="Z235" s="35"/>
      <c r="AA235" s="33">
        <v>7.98</v>
      </c>
      <c r="AB235" s="120"/>
      <c r="AC235" s="121"/>
      <c r="AD235" s="33">
        <v>0</v>
      </c>
      <c r="AE235" s="122"/>
      <c r="AF235" s="122"/>
      <c r="AG235" s="123"/>
      <c r="AH235" s="92">
        <f t="shared" si="15"/>
        <v>0</v>
      </c>
      <c r="AI235" s="33">
        <v>0</v>
      </c>
      <c r="AJ235" s="33">
        <f t="shared" si="16"/>
        <v>0</v>
      </c>
      <c r="AK235" s="92" t="e">
        <f t="shared" si="17"/>
        <v>#DIV/0!</v>
      </c>
    </row>
    <row r="236" spans="1:37" ht="15.75" customHeight="1">
      <c r="A236" s="31"/>
      <c r="B236" s="110" t="s">
        <v>14</v>
      </c>
      <c r="C236" s="110"/>
      <c r="D236" s="110"/>
      <c r="E236" s="110"/>
      <c r="F236" s="110"/>
      <c r="G236" s="110"/>
      <c r="H236" s="110"/>
      <c r="I236" s="110"/>
      <c r="J236" s="110"/>
      <c r="K236" s="110"/>
      <c r="L236" s="110"/>
      <c r="M236" s="110"/>
      <c r="N236" s="110"/>
      <c r="O236" s="110"/>
      <c r="P236" s="111"/>
      <c r="Q236" s="40" t="s">
        <v>13</v>
      </c>
      <c r="R236" s="39">
        <v>870</v>
      </c>
      <c r="S236" s="119"/>
      <c r="T236" s="119"/>
      <c r="U236" s="119"/>
      <c r="V236" s="119"/>
      <c r="W236" s="119"/>
      <c r="X236" s="37">
        <v>0</v>
      </c>
      <c r="Y236" s="36">
        <v>0</v>
      </c>
      <c r="Z236" s="35"/>
      <c r="AA236" s="33">
        <v>382.7</v>
      </c>
      <c r="AB236" s="120"/>
      <c r="AC236" s="121"/>
      <c r="AD236" s="33">
        <v>0</v>
      </c>
      <c r="AE236" s="122"/>
      <c r="AF236" s="122"/>
      <c r="AG236" s="123"/>
      <c r="AH236" s="92">
        <f t="shared" si="15"/>
        <v>0</v>
      </c>
      <c r="AI236" s="33">
        <v>0</v>
      </c>
      <c r="AJ236" s="33">
        <f t="shared" si="16"/>
        <v>0</v>
      </c>
      <c r="AK236" s="92" t="e">
        <f t="shared" si="17"/>
        <v>#DIV/0!</v>
      </c>
    </row>
    <row r="237" spans="1:37" ht="23.25" customHeight="1">
      <c r="A237" s="31"/>
      <c r="B237" s="110" t="s">
        <v>12</v>
      </c>
      <c r="C237" s="110"/>
      <c r="D237" s="110"/>
      <c r="E237" s="110"/>
      <c r="F237" s="110"/>
      <c r="G237" s="110"/>
      <c r="H237" s="110"/>
      <c r="I237" s="110"/>
      <c r="J237" s="110"/>
      <c r="K237" s="110"/>
      <c r="L237" s="110"/>
      <c r="M237" s="110"/>
      <c r="N237" s="110"/>
      <c r="O237" s="110"/>
      <c r="P237" s="111"/>
      <c r="Q237" s="40" t="s">
        <v>11</v>
      </c>
      <c r="R237" s="39">
        <v>244</v>
      </c>
      <c r="S237" s="119"/>
      <c r="T237" s="119"/>
      <c r="U237" s="119"/>
      <c r="V237" s="119"/>
      <c r="W237" s="119"/>
      <c r="X237" s="37">
        <v>0</v>
      </c>
      <c r="Y237" s="36">
        <v>0</v>
      </c>
      <c r="Z237" s="35"/>
      <c r="AA237" s="33">
        <v>71.75</v>
      </c>
      <c r="AB237" s="120"/>
      <c r="AC237" s="121"/>
      <c r="AD237" s="33">
        <v>0</v>
      </c>
      <c r="AE237" s="122"/>
      <c r="AF237" s="122"/>
      <c r="AG237" s="123"/>
      <c r="AH237" s="92">
        <f t="shared" si="15"/>
        <v>0</v>
      </c>
      <c r="AI237" s="33">
        <v>0</v>
      </c>
      <c r="AJ237" s="33">
        <f t="shared" si="16"/>
        <v>0</v>
      </c>
      <c r="AK237" s="92" t="e">
        <f t="shared" si="17"/>
        <v>#DIV/0!</v>
      </c>
    </row>
    <row r="238" spans="1:37" ht="57" customHeight="1">
      <c r="A238" s="31"/>
      <c r="B238" s="110" t="s">
        <v>10</v>
      </c>
      <c r="C238" s="110"/>
      <c r="D238" s="110"/>
      <c r="E238" s="110"/>
      <c r="F238" s="110"/>
      <c r="G238" s="110"/>
      <c r="H238" s="110"/>
      <c r="I238" s="110"/>
      <c r="J238" s="110"/>
      <c r="K238" s="110"/>
      <c r="L238" s="110"/>
      <c r="M238" s="110"/>
      <c r="N238" s="110"/>
      <c r="O238" s="110"/>
      <c r="P238" s="111"/>
      <c r="Q238" s="40" t="s">
        <v>9</v>
      </c>
      <c r="R238" s="39">
        <v>244</v>
      </c>
      <c r="S238" s="119"/>
      <c r="T238" s="119"/>
      <c r="U238" s="119"/>
      <c r="V238" s="119"/>
      <c r="W238" s="119"/>
      <c r="X238" s="37">
        <v>0</v>
      </c>
      <c r="Y238" s="36">
        <v>0</v>
      </c>
      <c r="Z238" s="35"/>
      <c r="AA238" s="33">
        <v>12035</v>
      </c>
      <c r="AB238" s="120"/>
      <c r="AC238" s="121"/>
      <c r="AD238" s="33">
        <v>0</v>
      </c>
      <c r="AE238" s="122"/>
      <c r="AF238" s="122"/>
      <c r="AG238" s="123"/>
      <c r="AH238" s="92">
        <f t="shared" si="15"/>
        <v>0</v>
      </c>
      <c r="AI238" s="33">
        <v>0</v>
      </c>
      <c r="AJ238" s="33">
        <f t="shared" si="16"/>
        <v>0</v>
      </c>
      <c r="AK238" s="92" t="e">
        <f t="shared" si="17"/>
        <v>#DIV/0!</v>
      </c>
    </row>
    <row r="239" spans="1:37" ht="23.25" customHeight="1" thickBot="1">
      <c r="A239" s="31"/>
      <c r="B239" s="112" t="s">
        <v>8</v>
      </c>
      <c r="C239" s="112"/>
      <c r="D239" s="112"/>
      <c r="E239" s="112"/>
      <c r="F239" s="112"/>
      <c r="G239" s="112"/>
      <c r="H239" s="112"/>
      <c r="I239" s="112"/>
      <c r="J239" s="112"/>
      <c r="K239" s="112"/>
      <c r="L239" s="112"/>
      <c r="M239" s="112"/>
      <c r="N239" s="112"/>
      <c r="O239" s="112"/>
      <c r="P239" s="113"/>
      <c r="Q239" s="30" t="s">
        <v>7</v>
      </c>
      <c r="R239" s="29">
        <v>612</v>
      </c>
      <c r="S239" s="114"/>
      <c r="T239" s="114"/>
      <c r="U239" s="114"/>
      <c r="V239" s="114"/>
      <c r="W239" s="114"/>
      <c r="X239" s="28">
        <v>0</v>
      </c>
      <c r="Y239" s="27">
        <v>0</v>
      </c>
      <c r="Z239" s="26"/>
      <c r="AA239" s="25">
        <v>1173</v>
      </c>
      <c r="AB239" s="115"/>
      <c r="AC239" s="116"/>
      <c r="AD239" s="25">
        <v>0</v>
      </c>
      <c r="AE239" s="117"/>
      <c r="AF239" s="117"/>
      <c r="AG239" s="118"/>
      <c r="AH239" s="92">
        <f t="shared" si="15"/>
        <v>0</v>
      </c>
      <c r="AI239" s="25">
        <v>0</v>
      </c>
      <c r="AJ239" s="25">
        <f t="shared" si="16"/>
        <v>0</v>
      </c>
      <c r="AK239" s="92" t="e">
        <f t="shared" si="17"/>
        <v>#DIV/0!</v>
      </c>
    </row>
    <row r="240" spans="1:37" ht="409.6" hidden="1" customHeight="1">
      <c r="A240" s="24"/>
      <c r="B240" s="24"/>
      <c r="C240" s="23"/>
      <c r="D240" s="2"/>
      <c r="E240" s="2"/>
      <c r="F240" s="2"/>
      <c r="G240" s="2"/>
      <c r="H240" s="2"/>
      <c r="I240" s="2"/>
      <c r="J240" s="2"/>
      <c r="K240" s="2"/>
      <c r="L240" s="2"/>
      <c r="M240" s="2"/>
      <c r="N240" s="2"/>
      <c r="O240" s="2"/>
      <c r="P240" s="2"/>
      <c r="Q240" s="2" t="s">
        <v>6</v>
      </c>
      <c r="R240" s="2" t="s">
        <v>5</v>
      </c>
      <c r="S240" s="2"/>
      <c r="T240" s="22"/>
      <c r="U240" s="22"/>
      <c r="V240" s="22"/>
      <c r="W240" s="22"/>
      <c r="X240" s="21">
        <v>0</v>
      </c>
      <c r="Y240" s="20">
        <v>145429.4</v>
      </c>
      <c r="Z240" s="19"/>
      <c r="AA240" s="18">
        <v>855708.28899999999</v>
      </c>
      <c r="AB240" s="17"/>
      <c r="AC240" s="16"/>
      <c r="AD240" s="15">
        <v>145429.416</v>
      </c>
      <c r="AE240" s="1"/>
      <c r="AF240" s="1"/>
      <c r="AG240" s="1"/>
      <c r="AH240" s="93">
        <f t="shared" si="15"/>
        <v>0.16995209450401852</v>
      </c>
      <c r="AI240" s="15"/>
      <c r="AJ240" s="15">
        <f t="shared" si="16"/>
        <v>-145429.416</v>
      </c>
      <c r="AK240" s="93">
        <f t="shared" si="17"/>
        <v>0</v>
      </c>
    </row>
    <row r="241" spans="1:37" ht="17.25" customHeight="1" thickBot="1">
      <c r="A241" s="14" t="s">
        <v>4</v>
      </c>
      <c r="B241" s="4"/>
      <c r="C241" s="138" t="s">
        <v>3</v>
      </c>
      <c r="D241" s="138"/>
      <c r="E241" s="138"/>
      <c r="F241" s="138"/>
      <c r="G241" s="138"/>
      <c r="H241" s="138"/>
      <c r="I241" s="138"/>
      <c r="J241" s="138"/>
      <c r="K241" s="138"/>
      <c r="L241" s="138"/>
      <c r="M241" s="138"/>
      <c r="N241" s="138"/>
      <c r="O241" s="138"/>
      <c r="P241" s="138"/>
      <c r="Q241" s="138"/>
      <c r="R241" s="138"/>
      <c r="S241" s="13"/>
      <c r="T241" s="12">
        <v>0</v>
      </c>
      <c r="U241" s="12">
        <v>0</v>
      </c>
      <c r="V241" s="12">
        <v>0</v>
      </c>
      <c r="W241" s="12">
        <v>0</v>
      </c>
      <c r="X241" s="11">
        <v>0</v>
      </c>
      <c r="Y241" s="10">
        <v>145429.4</v>
      </c>
      <c r="Z241" s="9">
        <v>0</v>
      </c>
      <c r="AA241" s="8">
        <v>855708.28899999999</v>
      </c>
      <c r="AB241" s="7">
        <v>0</v>
      </c>
      <c r="AC241" s="6">
        <v>0</v>
      </c>
      <c r="AD241" s="5">
        <v>145429.416</v>
      </c>
      <c r="AE241" s="1"/>
      <c r="AF241" s="1"/>
      <c r="AG241" s="1"/>
      <c r="AH241" s="94">
        <f t="shared" si="15"/>
        <v>0.16995209450401852</v>
      </c>
      <c r="AI241" s="5">
        <f>AI16+AI20+AI28+AI100+AI114+AI130+AI133+AI183+AI221+AI227+1</f>
        <v>136330</v>
      </c>
      <c r="AJ241" s="5">
        <f t="shared" si="16"/>
        <v>-9099.4159999999974</v>
      </c>
      <c r="AK241" s="94">
        <f t="shared" si="17"/>
        <v>0.93743070521578664</v>
      </c>
    </row>
    <row r="242" spans="1:37"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3"/>
      <c r="AD242" s="1"/>
      <c r="AE242" s="1"/>
      <c r="AF242" s="1"/>
      <c r="AG242" s="1"/>
      <c r="AH242" s="1"/>
    </row>
    <row r="243" spans="1:37" ht="12.75" customHeight="1">
      <c r="A243" s="1"/>
      <c r="B243" s="1"/>
      <c r="C243" s="2" t="s">
        <v>2</v>
      </c>
      <c r="D243" s="1"/>
      <c r="E243" s="1"/>
      <c r="F243" s="1"/>
      <c r="G243" s="1"/>
      <c r="H243" s="1"/>
      <c r="I243" s="1"/>
      <c r="J243" s="1"/>
      <c r="K243" s="1"/>
      <c r="L243" s="1"/>
      <c r="M243" s="4"/>
      <c r="N243" s="2" t="s">
        <v>1</v>
      </c>
      <c r="O243" s="4"/>
      <c r="P243" s="4"/>
      <c r="Q243" s="4"/>
      <c r="R243" s="4"/>
      <c r="S243" s="4"/>
      <c r="T243" s="4"/>
      <c r="U243" s="4"/>
      <c r="V243" s="4"/>
      <c r="W243" s="4"/>
      <c r="X243" s="1"/>
      <c r="Y243" s="1"/>
      <c r="Z243" s="1"/>
      <c r="AA243" s="1"/>
      <c r="AB243" s="1"/>
      <c r="AC243" s="3"/>
      <c r="AD243" s="1"/>
      <c r="AE243" s="1"/>
      <c r="AF243" s="1"/>
      <c r="AG243" s="1"/>
      <c r="AH243" s="1"/>
    </row>
    <row r="244" spans="1:37" ht="12" customHeight="1">
      <c r="A244" s="1"/>
      <c r="B244" s="1"/>
      <c r="C244" s="2" t="s">
        <v>0</v>
      </c>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sheetData>
  <mergeCells count="898">
    <mergeCell ref="AA13:AC14"/>
    <mergeCell ref="C9:AH10"/>
    <mergeCell ref="Z13:Z14"/>
    <mergeCell ref="C15:M15"/>
    <mergeCell ref="C11:AC11"/>
    <mergeCell ref="C8:AC8"/>
    <mergeCell ref="Q13:Q14"/>
    <mergeCell ref="R13:R14"/>
    <mergeCell ref="C13:M14"/>
    <mergeCell ref="C241:R241"/>
    <mergeCell ref="B16:P16"/>
    <mergeCell ref="S16:W16"/>
    <mergeCell ref="AB16:AC16"/>
    <mergeCell ref="AE16:AG16"/>
    <mergeCell ref="B20:P20"/>
    <mergeCell ref="S20:W20"/>
    <mergeCell ref="AB20:AC20"/>
    <mergeCell ref="AE20:AG20"/>
    <mergeCell ref="B28:P28"/>
    <mergeCell ref="B118:P118"/>
    <mergeCell ref="S118:W118"/>
    <mergeCell ref="S28:W28"/>
    <mergeCell ref="AB28:AC28"/>
    <mergeCell ref="AE28:AG28"/>
    <mergeCell ref="B100:P100"/>
    <mergeCell ref="S100:W100"/>
    <mergeCell ref="AB100:AC100"/>
    <mergeCell ref="AE100:AG100"/>
    <mergeCell ref="B29:P29"/>
    <mergeCell ref="B151:P151"/>
    <mergeCell ref="S151:W151"/>
    <mergeCell ref="B114:P114"/>
    <mergeCell ref="S114:W114"/>
    <mergeCell ref="AB130:AC130"/>
    <mergeCell ref="AE130:AG130"/>
    <mergeCell ref="AB227:AC227"/>
    <mergeCell ref="AE227:AG227"/>
    <mergeCell ref="B224:P224"/>
    <mergeCell ref="S224:W224"/>
    <mergeCell ref="B133:P133"/>
    <mergeCell ref="S133:W133"/>
    <mergeCell ref="AB133:AC133"/>
    <mergeCell ref="AE133:AG133"/>
    <mergeCell ref="B183:P183"/>
    <mergeCell ref="S183:W183"/>
    <mergeCell ref="B134:P134"/>
    <mergeCell ref="S134:W134"/>
    <mergeCell ref="AB134:AC134"/>
    <mergeCell ref="AE134:AG134"/>
    <mergeCell ref="AB190:AC190"/>
    <mergeCell ref="AE190:AG190"/>
    <mergeCell ref="B196:P196"/>
    <mergeCell ref="S196:W196"/>
    <mergeCell ref="B27:P27"/>
    <mergeCell ref="S27:W27"/>
    <mergeCell ref="AE50:AG50"/>
    <mergeCell ref="AB24:AC24"/>
    <mergeCell ref="AE24:AG24"/>
    <mergeCell ref="S23:W23"/>
    <mergeCell ref="AB27:AC27"/>
    <mergeCell ref="AE27:AG27"/>
    <mergeCell ref="B31:P31"/>
    <mergeCell ref="S31:W31"/>
    <mergeCell ref="B21:P21"/>
    <mergeCell ref="S21:W21"/>
    <mergeCell ref="AB21:AC21"/>
    <mergeCell ref="AE21:AG21"/>
    <mergeCell ref="B25:P25"/>
    <mergeCell ref="S25:W25"/>
    <mergeCell ref="AB25:AC25"/>
    <mergeCell ref="AE25:AG25"/>
    <mergeCell ref="B23:P23"/>
    <mergeCell ref="B92:P92"/>
    <mergeCell ref="S92:W92"/>
    <mergeCell ref="AB92:AC92"/>
    <mergeCell ref="AE92:AG92"/>
    <mergeCell ref="B80:P80"/>
    <mergeCell ref="S80:W80"/>
    <mergeCell ref="AB80:AC80"/>
    <mergeCell ref="AE80:AG80"/>
    <mergeCell ref="B89:P89"/>
    <mergeCell ref="S89:W89"/>
    <mergeCell ref="AB89:AC89"/>
    <mergeCell ref="AE89:AG89"/>
    <mergeCell ref="B87:P87"/>
    <mergeCell ref="S87:W87"/>
    <mergeCell ref="B82:P82"/>
    <mergeCell ref="S82:W82"/>
    <mergeCell ref="AB82:AC82"/>
    <mergeCell ref="AE82:AG82"/>
    <mergeCell ref="B101:P101"/>
    <mergeCell ref="S101:W101"/>
    <mergeCell ref="AB101:AC101"/>
    <mergeCell ref="AE101:AG101"/>
    <mergeCell ref="B93:P93"/>
    <mergeCell ref="S93:W93"/>
    <mergeCell ref="B104:P104"/>
    <mergeCell ref="S104:W104"/>
    <mergeCell ref="AB104:AC104"/>
    <mergeCell ref="AE104:AG104"/>
    <mergeCell ref="AB93:AC93"/>
    <mergeCell ref="AE93:AG93"/>
    <mergeCell ref="B96:P96"/>
    <mergeCell ref="S96:W96"/>
    <mergeCell ref="AB96:AC96"/>
    <mergeCell ref="AE96:AG96"/>
    <mergeCell ref="B94:P94"/>
    <mergeCell ref="S94:W94"/>
    <mergeCell ref="AB94:AC94"/>
    <mergeCell ref="AE94:AG94"/>
    <mergeCell ref="B98:P98"/>
    <mergeCell ref="S98:W98"/>
    <mergeCell ref="AB98:AC98"/>
    <mergeCell ref="AE98:AG98"/>
    <mergeCell ref="B105:P105"/>
    <mergeCell ref="S105:W105"/>
    <mergeCell ref="B110:P110"/>
    <mergeCell ref="S110:W110"/>
    <mergeCell ref="AB110:AC110"/>
    <mergeCell ref="AE110:AG110"/>
    <mergeCell ref="B109:P109"/>
    <mergeCell ref="S109:W109"/>
    <mergeCell ref="AB109:AC109"/>
    <mergeCell ref="AE109:AG109"/>
    <mergeCell ref="B193:P193"/>
    <mergeCell ref="S193:W193"/>
    <mergeCell ref="B199:P199"/>
    <mergeCell ref="S199:W199"/>
    <mergeCell ref="AB199:AC199"/>
    <mergeCell ref="AE199:AG199"/>
    <mergeCell ref="B207:P207"/>
    <mergeCell ref="S207:W207"/>
    <mergeCell ref="AB207:AC207"/>
    <mergeCell ref="AE207:AG207"/>
    <mergeCell ref="B202:P202"/>
    <mergeCell ref="S202:W202"/>
    <mergeCell ref="AB200:AC200"/>
    <mergeCell ref="AE200:AG200"/>
    <mergeCell ref="AB193:AC193"/>
    <mergeCell ref="AE193:AG193"/>
    <mergeCell ref="B194:P194"/>
    <mergeCell ref="S194:W194"/>
    <mergeCell ref="AB194:AC194"/>
    <mergeCell ref="AE194:AG194"/>
    <mergeCell ref="B195:P195"/>
    <mergeCell ref="S195:W195"/>
    <mergeCell ref="B211:P211"/>
    <mergeCell ref="S211:W211"/>
    <mergeCell ref="AB211:AC211"/>
    <mergeCell ref="AE211:AG211"/>
    <mergeCell ref="B214:P214"/>
    <mergeCell ref="S214:W214"/>
    <mergeCell ref="AB214:AC214"/>
    <mergeCell ref="AE214:AG214"/>
    <mergeCell ref="B213:P213"/>
    <mergeCell ref="S213:W213"/>
    <mergeCell ref="AB213:AC213"/>
    <mergeCell ref="AE213:AG213"/>
    <mergeCell ref="B17:P17"/>
    <mergeCell ref="S17:W17"/>
    <mergeCell ref="AB17:AC17"/>
    <mergeCell ref="AE17:AG17"/>
    <mergeCell ref="B22:P22"/>
    <mergeCell ref="S22:W22"/>
    <mergeCell ref="AB22:AC22"/>
    <mergeCell ref="AE22:AG22"/>
    <mergeCell ref="B26:P26"/>
    <mergeCell ref="S26:W26"/>
    <mergeCell ref="AB26:AC26"/>
    <mergeCell ref="AE26:AG26"/>
    <mergeCell ref="B18:P18"/>
    <mergeCell ref="S18:W18"/>
    <mergeCell ref="AB18:AC18"/>
    <mergeCell ref="AE18:AG18"/>
    <mergeCell ref="B19:P19"/>
    <mergeCell ref="S19:W19"/>
    <mergeCell ref="AB19:AC19"/>
    <mergeCell ref="AE19:AG19"/>
    <mergeCell ref="AB23:AC23"/>
    <mergeCell ref="AE23:AG23"/>
    <mergeCell ref="B24:P24"/>
    <mergeCell ref="S24:W24"/>
    <mergeCell ref="B52:P52"/>
    <mergeCell ref="S52:W52"/>
    <mergeCell ref="AB52:AC52"/>
    <mergeCell ref="B79:P79"/>
    <mergeCell ref="S79:W79"/>
    <mergeCell ref="B86:P86"/>
    <mergeCell ref="S86:W86"/>
    <mergeCell ref="AB86:AC86"/>
    <mergeCell ref="AE86:AG86"/>
    <mergeCell ref="AE52:AG52"/>
    <mergeCell ref="B53:P53"/>
    <mergeCell ref="S53:W53"/>
    <mergeCell ref="AB53:AC53"/>
    <mergeCell ref="AE53:AG53"/>
    <mergeCell ref="B54:P54"/>
    <mergeCell ref="S54:W54"/>
    <mergeCell ref="AB54:AC54"/>
    <mergeCell ref="AE54:AG54"/>
    <mergeCell ref="B55:P55"/>
    <mergeCell ref="S55:W55"/>
    <mergeCell ref="AB55:AC55"/>
    <mergeCell ref="AE55:AG55"/>
    <mergeCell ref="B56:P56"/>
    <mergeCell ref="S56:W56"/>
    <mergeCell ref="B102:P102"/>
    <mergeCell ref="S102:W102"/>
    <mergeCell ref="AB102:AC102"/>
    <mergeCell ref="AE102:AG102"/>
    <mergeCell ref="B99:P99"/>
    <mergeCell ref="S99:W99"/>
    <mergeCell ref="AB105:AC105"/>
    <mergeCell ref="AE105:AG105"/>
    <mergeCell ref="B108:P108"/>
    <mergeCell ref="S108:W108"/>
    <mergeCell ref="AB108:AC108"/>
    <mergeCell ref="AE108:AG108"/>
    <mergeCell ref="B106:P106"/>
    <mergeCell ref="S106:W106"/>
    <mergeCell ref="AB106:AC106"/>
    <mergeCell ref="AE106:AG106"/>
    <mergeCell ref="B103:P103"/>
    <mergeCell ref="S103:W103"/>
    <mergeCell ref="AB103:AC103"/>
    <mergeCell ref="AE103:AG103"/>
    <mergeCell ref="B107:P107"/>
    <mergeCell ref="S107:W107"/>
    <mergeCell ref="AB107:AC107"/>
    <mergeCell ref="AE107:AG107"/>
    <mergeCell ref="B131:P131"/>
    <mergeCell ref="S131:W131"/>
    <mergeCell ref="AB131:AC131"/>
    <mergeCell ref="AE131:AG131"/>
    <mergeCell ref="B122:P122"/>
    <mergeCell ref="S122:W122"/>
    <mergeCell ref="AB122:AC122"/>
    <mergeCell ref="AE122:AG122"/>
    <mergeCell ref="B123:P123"/>
    <mergeCell ref="S123:W123"/>
    <mergeCell ref="AB123:AC123"/>
    <mergeCell ref="AE123:AG123"/>
    <mergeCell ref="B124:P124"/>
    <mergeCell ref="S124:W124"/>
    <mergeCell ref="AB124:AC124"/>
    <mergeCell ref="AE124:AG124"/>
    <mergeCell ref="B126:P126"/>
    <mergeCell ref="S126:W126"/>
    <mergeCell ref="B125:P125"/>
    <mergeCell ref="S125:W125"/>
    <mergeCell ref="AB125:AC125"/>
    <mergeCell ref="AE125:AG125"/>
    <mergeCell ref="B130:P130"/>
    <mergeCell ref="S130:W130"/>
    <mergeCell ref="B139:P139"/>
    <mergeCell ref="S139:W139"/>
    <mergeCell ref="AB139:AC139"/>
    <mergeCell ref="AE139:AG139"/>
    <mergeCell ref="B137:P137"/>
    <mergeCell ref="S137:W137"/>
    <mergeCell ref="B142:P142"/>
    <mergeCell ref="S142:W142"/>
    <mergeCell ref="AB142:AC142"/>
    <mergeCell ref="AE142:AG142"/>
    <mergeCell ref="AB137:AC137"/>
    <mergeCell ref="AE137:AG137"/>
    <mergeCell ref="B138:P138"/>
    <mergeCell ref="S138:W138"/>
    <mergeCell ref="AB138:AC138"/>
    <mergeCell ref="AE138:AG138"/>
    <mergeCell ref="B140:P140"/>
    <mergeCell ref="S140:W140"/>
    <mergeCell ref="AB140:AC140"/>
    <mergeCell ref="AE140:AG140"/>
    <mergeCell ref="B141:P141"/>
    <mergeCell ref="S141:W141"/>
    <mergeCell ref="AB147:AC147"/>
    <mergeCell ref="AE147:AG147"/>
    <mergeCell ref="B149:P149"/>
    <mergeCell ref="S149:W149"/>
    <mergeCell ref="AB149:AC149"/>
    <mergeCell ref="AE149:AG149"/>
    <mergeCell ref="B148:P148"/>
    <mergeCell ref="S148:W148"/>
    <mergeCell ref="AB148:AC148"/>
    <mergeCell ref="AE148:AG148"/>
    <mergeCell ref="B147:P147"/>
    <mergeCell ref="S147:W147"/>
    <mergeCell ref="B154:P154"/>
    <mergeCell ref="S154:W154"/>
    <mergeCell ref="AB154:AC154"/>
    <mergeCell ref="AE154:AG154"/>
    <mergeCell ref="B165:P165"/>
    <mergeCell ref="S165:W165"/>
    <mergeCell ref="AB165:AC165"/>
    <mergeCell ref="AE165:AG165"/>
    <mergeCell ref="B155:P155"/>
    <mergeCell ref="S155:W155"/>
    <mergeCell ref="AB155:AC155"/>
    <mergeCell ref="AE155:AG155"/>
    <mergeCell ref="B156:P156"/>
    <mergeCell ref="S156:W156"/>
    <mergeCell ref="AB156:AC156"/>
    <mergeCell ref="AE156:AG156"/>
    <mergeCell ref="B157:P157"/>
    <mergeCell ref="S157:W157"/>
    <mergeCell ref="AB157:AC157"/>
    <mergeCell ref="AE157:AG157"/>
    <mergeCell ref="B158:P158"/>
    <mergeCell ref="S158:W158"/>
    <mergeCell ref="AB158:AC158"/>
    <mergeCell ref="AE158:AG158"/>
    <mergeCell ref="B172:P172"/>
    <mergeCell ref="S172:W172"/>
    <mergeCell ref="AB172:AC172"/>
    <mergeCell ref="AE172:AG172"/>
    <mergeCell ref="B169:P169"/>
    <mergeCell ref="S169:W169"/>
    <mergeCell ref="B170:P170"/>
    <mergeCell ref="S170:W170"/>
    <mergeCell ref="AB170:AC170"/>
    <mergeCell ref="AE170:AG170"/>
    <mergeCell ref="B171:P171"/>
    <mergeCell ref="S171:W171"/>
    <mergeCell ref="AB171:AC171"/>
    <mergeCell ref="AE171:AG171"/>
    <mergeCell ref="B212:P212"/>
    <mergeCell ref="S212:W212"/>
    <mergeCell ref="AB212:AC212"/>
    <mergeCell ref="AE212:AG212"/>
    <mergeCell ref="B209:P209"/>
    <mergeCell ref="S209:W209"/>
    <mergeCell ref="B185:P185"/>
    <mergeCell ref="S185:W185"/>
    <mergeCell ref="AB185:AC185"/>
    <mergeCell ref="AE185:AG185"/>
    <mergeCell ref="B191:P191"/>
    <mergeCell ref="S191:W191"/>
    <mergeCell ref="AB191:AC191"/>
    <mergeCell ref="AE191:AG191"/>
    <mergeCell ref="B204:P204"/>
    <mergeCell ref="S204:W204"/>
    <mergeCell ref="AB204:AC204"/>
    <mergeCell ref="AE204:AG204"/>
    <mergeCell ref="B197:P197"/>
    <mergeCell ref="S197:W197"/>
    <mergeCell ref="AB197:AC197"/>
    <mergeCell ref="AE197:AG197"/>
    <mergeCell ref="B200:P200"/>
    <mergeCell ref="S200:W200"/>
    <mergeCell ref="B222:P222"/>
    <mergeCell ref="S222:W222"/>
    <mergeCell ref="AB222:AC222"/>
    <mergeCell ref="AE222:AG222"/>
    <mergeCell ref="B217:P217"/>
    <mergeCell ref="S217:W217"/>
    <mergeCell ref="B221:P221"/>
    <mergeCell ref="S221:W221"/>
    <mergeCell ref="AB221:AC221"/>
    <mergeCell ref="AE221:AG221"/>
    <mergeCell ref="B218:P218"/>
    <mergeCell ref="S218:W218"/>
    <mergeCell ref="AB218:AC218"/>
    <mergeCell ref="AE218:AG218"/>
    <mergeCell ref="B219:P219"/>
    <mergeCell ref="S219:W219"/>
    <mergeCell ref="AB219:AC219"/>
    <mergeCell ref="AE219:AG219"/>
    <mergeCell ref="B220:P220"/>
    <mergeCell ref="S220:W220"/>
    <mergeCell ref="AB220:AC220"/>
    <mergeCell ref="AE220:AG220"/>
    <mergeCell ref="AB31:AC31"/>
    <mergeCell ref="AE31:AG31"/>
    <mergeCell ref="AE29:AG29"/>
    <mergeCell ref="S29:W29"/>
    <mergeCell ref="AB29:AC29"/>
    <mergeCell ref="B32:P32"/>
    <mergeCell ref="S32:W32"/>
    <mergeCell ref="AB32:AC32"/>
    <mergeCell ref="AE32:AG32"/>
    <mergeCell ref="B30:P30"/>
    <mergeCell ref="S30:W30"/>
    <mergeCell ref="AB30:AC30"/>
    <mergeCell ref="AE30:AG30"/>
    <mergeCell ref="B33:P33"/>
    <mergeCell ref="S33:W33"/>
    <mergeCell ref="AB33:AC33"/>
    <mergeCell ref="AE33:AG33"/>
    <mergeCell ref="B34:P34"/>
    <mergeCell ref="S34:W34"/>
    <mergeCell ref="AB34:AC34"/>
    <mergeCell ref="AE34:AG34"/>
    <mergeCell ref="B36:P36"/>
    <mergeCell ref="S36:W36"/>
    <mergeCell ref="AB36:AC36"/>
    <mergeCell ref="AE36:AG36"/>
    <mergeCell ref="B37:P37"/>
    <mergeCell ref="S37:W37"/>
    <mergeCell ref="AB37:AC37"/>
    <mergeCell ref="AE37:AG37"/>
    <mergeCell ref="B38:P38"/>
    <mergeCell ref="S38:W38"/>
    <mergeCell ref="AB38:AC38"/>
    <mergeCell ref="AE38:AG38"/>
    <mergeCell ref="B39:P39"/>
    <mergeCell ref="S39:W39"/>
    <mergeCell ref="AB39:AC39"/>
    <mergeCell ref="AE39:AG39"/>
    <mergeCell ref="B40:P40"/>
    <mergeCell ref="S40:W40"/>
    <mergeCell ref="AB40:AC40"/>
    <mergeCell ref="AE40:AG40"/>
    <mergeCell ref="B41:P41"/>
    <mergeCell ref="S41:W41"/>
    <mergeCell ref="AB41:AC41"/>
    <mergeCell ref="AE41:AG41"/>
    <mergeCell ref="B42:P42"/>
    <mergeCell ref="S42:W42"/>
    <mergeCell ref="AB42:AC42"/>
    <mergeCell ref="AE42:AG42"/>
    <mergeCell ref="B43:P43"/>
    <mergeCell ref="S43:W43"/>
    <mergeCell ref="AB43:AC43"/>
    <mergeCell ref="AE43:AG43"/>
    <mergeCell ref="B44:P44"/>
    <mergeCell ref="S44:W44"/>
    <mergeCell ref="AB44:AC44"/>
    <mergeCell ref="AE44:AG44"/>
    <mergeCell ref="B46:P46"/>
    <mergeCell ref="S46:W46"/>
    <mergeCell ref="AB46:AC46"/>
    <mergeCell ref="AE46:AG46"/>
    <mergeCell ref="B47:P47"/>
    <mergeCell ref="S47:W47"/>
    <mergeCell ref="AB47:AC47"/>
    <mergeCell ref="AE47:AG47"/>
    <mergeCell ref="B48:P48"/>
    <mergeCell ref="S48:W48"/>
    <mergeCell ref="AB48:AC48"/>
    <mergeCell ref="AE48:AG48"/>
    <mergeCell ref="B51:P51"/>
    <mergeCell ref="S51:W51"/>
    <mergeCell ref="AB51:AC51"/>
    <mergeCell ref="AE51:AG51"/>
    <mergeCell ref="S50:W50"/>
    <mergeCell ref="AB50:AC50"/>
    <mergeCell ref="B50:P50"/>
    <mergeCell ref="AB56:AC56"/>
    <mergeCell ref="AE56:AG56"/>
    <mergeCell ref="B57:P57"/>
    <mergeCell ref="S57:W57"/>
    <mergeCell ref="AB57:AC57"/>
    <mergeCell ref="AE57:AG57"/>
    <mergeCell ref="B58:P58"/>
    <mergeCell ref="S58:W58"/>
    <mergeCell ref="AB58:AC58"/>
    <mergeCell ref="AE58:AG58"/>
    <mergeCell ref="B59:P59"/>
    <mergeCell ref="S59:W59"/>
    <mergeCell ref="AB59:AC59"/>
    <mergeCell ref="AE59:AG59"/>
    <mergeCell ref="B60:P60"/>
    <mergeCell ref="S60:W60"/>
    <mergeCell ref="AB60:AC60"/>
    <mergeCell ref="AE60:AG60"/>
    <mergeCell ref="B61:P61"/>
    <mergeCell ref="S61:W61"/>
    <mergeCell ref="AB61:AC61"/>
    <mergeCell ref="AE61:AG61"/>
    <mergeCell ref="B62:P62"/>
    <mergeCell ref="S62:W62"/>
    <mergeCell ref="AB62:AC62"/>
    <mergeCell ref="AE62:AG62"/>
    <mergeCell ref="B63:P63"/>
    <mergeCell ref="S63:W63"/>
    <mergeCell ref="AB63:AC63"/>
    <mergeCell ref="AE63:AG63"/>
    <mergeCell ref="B64:P64"/>
    <mergeCell ref="S64:W64"/>
    <mergeCell ref="AB64:AC64"/>
    <mergeCell ref="AE64:AG64"/>
    <mergeCell ref="B65:P65"/>
    <mergeCell ref="S65:W65"/>
    <mergeCell ref="AB65:AC65"/>
    <mergeCell ref="AE65:AG65"/>
    <mergeCell ref="B66:P66"/>
    <mergeCell ref="S66:W66"/>
    <mergeCell ref="AB66:AC66"/>
    <mergeCell ref="AE66:AG66"/>
    <mergeCell ref="B67:P67"/>
    <mergeCell ref="S67:W67"/>
    <mergeCell ref="AB67:AC67"/>
    <mergeCell ref="AE67:AG67"/>
    <mergeCell ref="B68:P68"/>
    <mergeCell ref="S68:W68"/>
    <mergeCell ref="AB68:AC68"/>
    <mergeCell ref="AE68:AG68"/>
    <mergeCell ref="B69:P69"/>
    <mergeCell ref="S69:W69"/>
    <mergeCell ref="AB69:AC69"/>
    <mergeCell ref="AE69:AG69"/>
    <mergeCell ref="B70:P70"/>
    <mergeCell ref="S70:W70"/>
    <mergeCell ref="AB70:AC70"/>
    <mergeCell ref="AE70:AG70"/>
    <mergeCell ref="B71:P71"/>
    <mergeCell ref="S71:W71"/>
    <mergeCell ref="AB71:AC71"/>
    <mergeCell ref="AE71:AG71"/>
    <mergeCell ref="B72:P72"/>
    <mergeCell ref="S72:W72"/>
    <mergeCell ref="AB72:AC72"/>
    <mergeCell ref="AE72:AG72"/>
    <mergeCell ref="B73:P73"/>
    <mergeCell ref="S73:W73"/>
    <mergeCell ref="AB73:AC73"/>
    <mergeCell ref="AE73:AG73"/>
    <mergeCell ref="B74:P74"/>
    <mergeCell ref="S74:W74"/>
    <mergeCell ref="AB74:AC74"/>
    <mergeCell ref="AE74:AG74"/>
    <mergeCell ref="B75:P75"/>
    <mergeCell ref="S75:W75"/>
    <mergeCell ref="AB75:AC75"/>
    <mergeCell ref="AE75:AG75"/>
    <mergeCell ref="B76:P76"/>
    <mergeCell ref="S76:W76"/>
    <mergeCell ref="AB76:AC76"/>
    <mergeCell ref="AE76:AG76"/>
    <mergeCell ref="B77:P77"/>
    <mergeCell ref="S77:W77"/>
    <mergeCell ref="AB77:AC77"/>
    <mergeCell ref="AE77:AG77"/>
    <mergeCell ref="B78:P78"/>
    <mergeCell ref="S78:W78"/>
    <mergeCell ref="AB78:AC78"/>
    <mergeCell ref="AE78:AG78"/>
    <mergeCell ref="B81:P81"/>
    <mergeCell ref="S81:W81"/>
    <mergeCell ref="AB81:AC81"/>
    <mergeCell ref="AE81:AG81"/>
    <mergeCell ref="AB79:AC79"/>
    <mergeCell ref="AE79:AG79"/>
    <mergeCell ref="B83:P83"/>
    <mergeCell ref="S83:W83"/>
    <mergeCell ref="AB83:AC83"/>
    <mergeCell ref="AE83:AG83"/>
    <mergeCell ref="B84:P84"/>
    <mergeCell ref="S84:W84"/>
    <mergeCell ref="AB84:AC84"/>
    <mergeCell ref="AE84:AG84"/>
    <mergeCell ref="AB87:AC87"/>
    <mergeCell ref="AE87:AG87"/>
    <mergeCell ref="B85:P85"/>
    <mergeCell ref="S85:W85"/>
    <mergeCell ref="AB85:AC85"/>
    <mergeCell ref="AE85:AG85"/>
    <mergeCell ref="B88:P88"/>
    <mergeCell ref="S88:W88"/>
    <mergeCell ref="AB88:AC88"/>
    <mergeCell ref="AE88:AG88"/>
    <mergeCell ref="B90:P90"/>
    <mergeCell ref="S90:W90"/>
    <mergeCell ref="AB90:AC90"/>
    <mergeCell ref="AE90:AG90"/>
    <mergeCell ref="B91:P91"/>
    <mergeCell ref="S91:W91"/>
    <mergeCell ref="AB91:AC91"/>
    <mergeCell ref="AE91:AG91"/>
    <mergeCell ref="B95:P95"/>
    <mergeCell ref="S95:W95"/>
    <mergeCell ref="AB95:AC95"/>
    <mergeCell ref="AE95:AG95"/>
    <mergeCell ref="B97:P97"/>
    <mergeCell ref="S97:W97"/>
    <mergeCell ref="AB97:AC97"/>
    <mergeCell ref="AE97:AG97"/>
    <mergeCell ref="AB99:AC99"/>
    <mergeCell ref="AE99:AG99"/>
    <mergeCell ref="B112:P112"/>
    <mergeCell ref="S112:W112"/>
    <mergeCell ref="AB112:AC112"/>
    <mergeCell ref="AE112:AG112"/>
    <mergeCell ref="AB111:AC111"/>
    <mergeCell ref="AE111:AG111"/>
    <mergeCell ref="B116:P116"/>
    <mergeCell ref="S116:W116"/>
    <mergeCell ref="AB116:AC116"/>
    <mergeCell ref="AE116:AG116"/>
    <mergeCell ref="B111:P111"/>
    <mergeCell ref="S111:W111"/>
    <mergeCell ref="B115:P115"/>
    <mergeCell ref="S115:W115"/>
    <mergeCell ref="AB115:AC115"/>
    <mergeCell ref="AE115:AG115"/>
    <mergeCell ref="B113:P113"/>
    <mergeCell ref="S113:W113"/>
    <mergeCell ref="AB113:AC113"/>
    <mergeCell ref="AE113:AG113"/>
    <mergeCell ref="AB114:AC114"/>
    <mergeCell ref="AE114:AG114"/>
    <mergeCell ref="B117:P117"/>
    <mergeCell ref="S117:W117"/>
    <mergeCell ref="AB117:AC117"/>
    <mergeCell ref="AE117:AG117"/>
    <mergeCell ref="B120:P120"/>
    <mergeCell ref="S120:W120"/>
    <mergeCell ref="AB120:AC120"/>
    <mergeCell ref="AE120:AG120"/>
    <mergeCell ref="B121:P121"/>
    <mergeCell ref="S121:W121"/>
    <mergeCell ref="AB121:AC121"/>
    <mergeCell ref="AE121:AG121"/>
    <mergeCell ref="B119:P119"/>
    <mergeCell ref="S119:W119"/>
    <mergeCell ref="AB119:AC119"/>
    <mergeCell ref="AE119:AG119"/>
    <mergeCell ref="AB118:AC118"/>
    <mergeCell ref="AE118:AG118"/>
    <mergeCell ref="AB126:AC126"/>
    <mergeCell ref="AE126:AG126"/>
    <mergeCell ref="B127:P127"/>
    <mergeCell ref="S127:W127"/>
    <mergeCell ref="AB127:AC127"/>
    <mergeCell ref="AE127:AG127"/>
    <mergeCell ref="B129:P129"/>
    <mergeCell ref="S129:W129"/>
    <mergeCell ref="AB129:AC129"/>
    <mergeCell ref="AE129:AG129"/>
    <mergeCell ref="B128:P128"/>
    <mergeCell ref="S128:W128"/>
    <mergeCell ref="AB128:AC128"/>
    <mergeCell ref="AE128:AG128"/>
    <mergeCell ref="B132:P132"/>
    <mergeCell ref="S132:W132"/>
    <mergeCell ref="AB132:AC132"/>
    <mergeCell ref="AE132:AG132"/>
    <mergeCell ref="B136:P136"/>
    <mergeCell ref="S136:W136"/>
    <mergeCell ref="AB136:AC136"/>
    <mergeCell ref="AE136:AG136"/>
    <mergeCell ref="B135:P135"/>
    <mergeCell ref="S135:W135"/>
    <mergeCell ref="AB135:AC135"/>
    <mergeCell ref="AE135:AG135"/>
    <mergeCell ref="AB141:AC141"/>
    <mergeCell ref="AE141:AG141"/>
    <mergeCell ref="AB143:AC143"/>
    <mergeCell ref="AE143:AG143"/>
    <mergeCell ref="B145:P145"/>
    <mergeCell ref="S145:W145"/>
    <mergeCell ref="AB145:AC145"/>
    <mergeCell ref="AE145:AG145"/>
    <mergeCell ref="B146:P146"/>
    <mergeCell ref="S146:W146"/>
    <mergeCell ref="AB146:AC146"/>
    <mergeCell ref="AE146:AG146"/>
    <mergeCell ref="B144:P144"/>
    <mergeCell ref="S144:W144"/>
    <mergeCell ref="AB144:AC144"/>
    <mergeCell ref="AE144:AG144"/>
    <mergeCell ref="B143:P143"/>
    <mergeCell ref="S143:W143"/>
    <mergeCell ref="B150:P150"/>
    <mergeCell ref="S150:W150"/>
    <mergeCell ref="AB150:AC150"/>
    <mergeCell ref="AE150:AG150"/>
    <mergeCell ref="B153:P153"/>
    <mergeCell ref="S153:W153"/>
    <mergeCell ref="AB153:AC153"/>
    <mergeCell ref="AE153:AG153"/>
    <mergeCell ref="AB151:AC151"/>
    <mergeCell ref="AE151:AG151"/>
    <mergeCell ref="B152:P152"/>
    <mergeCell ref="S152:W152"/>
    <mergeCell ref="AB152:AC152"/>
    <mergeCell ref="AE152:AG152"/>
    <mergeCell ref="B159:P159"/>
    <mergeCell ref="S159:W159"/>
    <mergeCell ref="AB159:AC159"/>
    <mergeCell ref="AE159:AG159"/>
    <mergeCell ref="B160:P160"/>
    <mergeCell ref="S160:W160"/>
    <mergeCell ref="AB160:AC160"/>
    <mergeCell ref="AE160:AG160"/>
    <mergeCell ref="B161:P161"/>
    <mergeCell ref="S161:W161"/>
    <mergeCell ref="AB161:AC161"/>
    <mergeCell ref="AE161:AG161"/>
    <mergeCell ref="B162:P162"/>
    <mergeCell ref="S162:W162"/>
    <mergeCell ref="AB162:AC162"/>
    <mergeCell ref="AE162:AG162"/>
    <mergeCell ref="B163:P163"/>
    <mergeCell ref="S163:W163"/>
    <mergeCell ref="AB163:AC163"/>
    <mergeCell ref="AE163:AG163"/>
    <mergeCell ref="B164:P164"/>
    <mergeCell ref="S164:W164"/>
    <mergeCell ref="AB164:AC164"/>
    <mergeCell ref="AE164:AG164"/>
    <mergeCell ref="B166:P166"/>
    <mergeCell ref="S166:W166"/>
    <mergeCell ref="AB166:AC166"/>
    <mergeCell ref="AE166:AG166"/>
    <mergeCell ref="B167:P167"/>
    <mergeCell ref="S167:W167"/>
    <mergeCell ref="AB167:AC167"/>
    <mergeCell ref="AE167:AG167"/>
    <mergeCell ref="AB169:AC169"/>
    <mergeCell ref="AE169:AG169"/>
    <mergeCell ref="B168:P168"/>
    <mergeCell ref="S168:W168"/>
    <mergeCell ref="AB168:AC168"/>
    <mergeCell ref="AE168:AG168"/>
    <mergeCell ref="B173:P173"/>
    <mergeCell ref="S173:W173"/>
    <mergeCell ref="AB173:AC173"/>
    <mergeCell ref="AE173:AG173"/>
    <mergeCell ref="B174:P174"/>
    <mergeCell ref="S174:W174"/>
    <mergeCell ref="AB174:AC174"/>
    <mergeCell ref="AE174:AG174"/>
    <mergeCell ref="B175:P175"/>
    <mergeCell ref="S175:W175"/>
    <mergeCell ref="AB175:AC175"/>
    <mergeCell ref="AE175:AG175"/>
    <mergeCell ref="B176:P176"/>
    <mergeCell ref="S176:W176"/>
    <mergeCell ref="AB176:AC176"/>
    <mergeCell ref="AE176:AG176"/>
    <mergeCell ref="B177:P177"/>
    <mergeCell ref="S177:W177"/>
    <mergeCell ref="AB177:AC177"/>
    <mergeCell ref="AE177:AG177"/>
    <mergeCell ref="B178:P178"/>
    <mergeCell ref="S178:W178"/>
    <mergeCell ref="AB178:AC178"/>
    <mergeCell ref="AE178:AG178"/>
    <mergeCell ref="B179:P179"/>
    <mergeCell ref="S179:W179"/>
    <mergeCell ref="AB179:AC179"/>
    <mergeCell ref="AE179:AG179"/>
    <mergeCell ref="B180:P180"/>
    <mergeCell ref="S180:W180"/>
    <mergeCell ref="AB180:AC180"/>
    <mergeCell ref="AE180:AG180"/>
    <mergeCell ref="B181:P181"/>
    <mergeCell ref="S181:W181"/>
    <mergeCell ref="AB181:AC181"/>
    <mergeCell ref="AE181:AG181"/>
    <mergeCell ref="B182:P182"/>
    <mergeCell ref="S182:W182"/>
    <mergeCell ref="AB182:AC182"/>
    <mergeCell ref="AE182:AG182"/>
    <mergeCell ref="B186:P186"/>
    <mergeCell ref="S186:W186"/>
    <mergeCell ref="AB186:AC186"/>
    <mergeCell ref="AE186:AG186"/>
    <mergeCell ref="B184:P184"/>
    <mergeCell ref="S184:W184"/>
    <mergeCell ref="AB184:AC184"/>
    <mergeCell ref="AE184:AG184"/>
    <mergeCell ref="AB183:AC183"/>
    <mergeCell ref="AE183:AG183"/>
    <mergeCell ref="B187:P187"/>
    <mergeCell ref="S187:W187"/>
    <mergeCell ref="B189:P189"/>
    <mergeCell ref="S189:W189"/>
    <mergeCell ref="AB189:AC189"/>
    <mergeCell ref="AE189:AG189"/>
    <mergeCell ref="B192:P192"/>
    <mergeCell ref="S192:W192"/>
    <mergeCell ref="AB192:AC192"/>
    <mergeCell ref="AE192:AG192"/>
    <mergeCell ref="B190:P190"/>
    <mergeCell ref="S190:W190"/>
    <mergeCell ref="AB187:AC187"/>
    <mergeCell ref="AE187:AG187"/>
    <mergeCell ref="B188:P188"/>
    <mergeCell ref="S188:W188"/>
    <mergeCell ref="AB188:AC188"/>
    <mergeCell ref="AE188:AG188"/>
    <mergeCell ref="AB195:AC195"/>
    <mergeCell ref="AE195:AG195"/>
    <mergeCell ref="B198:P198"/>
    <mergeCell ref="S198:W198"/>
    <mergeCell ref="AB198:AC198"/>
    <mergeCell ref="AE198:AG198"/>
    <mergeCell ref="B201:P201"/>
    <mergeCell ref="S201:W201"/>
    <mergeCell ref="AB201:AC201"/>
    <mergeCell ref="AE201:AG201"/>
    <mergeCell ref="AB196:AC196"/>
    <mergeCell ref="AE196:AG196"/>
    <mergeCell ref="B203:P203"/>
    <mergeCell ref="S203:W203"/>
    <mergeCell ref="AB203:AC203"/>
    <mergeCell ref="AE203:AG203"/>
    <mergeCell ref="AB202:AC202"/>
    <mergeCell ref="AE202:AG202"/>
    <mergeCell ref="B205:P205"/>
    <mergeCell ref="S205:W205"/>
    <mergeCell ref="AB205:AC205"/>
    <mergeCell ref="AE205:AG205"/>
    <mergeCell ref="B206:P206"/>
    <mergeCell ref="S206:W206"/>
    <mergeCell ref="AB206:AC206"/>
    <mergeCell ref="AE206:AG206"/>
    <mergeCell ref="AB209:AC209"/>
    <mergeCell ref="AE209:AG209"/>
    <mergeCell ref="B210:P210"/>
    <mergeCell ref="S210:W210"/>
    <mergeCell ref="AB210:AC210"/>
    <mergeCell ref="AE210:AG210"/>
    <mergeCell ref="B208:P208"/>
    <mergeCell ref="S208:W208"/>
    <mergeCell ref="AB208:AC208"/>
    <mergeCell ref="AE208:AG208"/>
    <mergeCell ref="B216:P216"/>
    <mergeCell ref="S216:W216"/>
    <mergeCell ref="AB216:AC216"/>
    <mergeCell ref="AE216:AG216"/>
    <mergeCell ref="B215:P215"/>
    <mergeCell ref="S215:W215"/>
    <mergeCell ref="AB215:AC215"/>
    <mergeCell ref="AE215:AG215"/>
    <mergeCell ref="AB217:AC217"/>
    <mergeCell ref="AE217:AG217"/>
    <mergeCell ref="B223:P223"/>
    <mergeCell ref="S223:W223"/>
    <mergeCell ref="AB223:AC223"/>
    <mergeCell ref="AE223:AG223"/>
    <mergeCell ref="B225:P225"/>
    <mergeCell ref="S225:W225"/>
    <mergeCell ref="AB225:AC225"/>
    <mergeCell ref="AE225:AG225"/>
    <mergeCell ref="AB224:AC224"/>
    <mergeCell ref="AE224:AG224"/>
    <mergeCell ref="B226:P226"/>
    <mergeCell ref="S226:W226"/>
    <mergeCell ref="AB226:AC226"/>
    <mergeCell ref="AE226:AG226"/>
    <mergeCell ref="B228:P228"/>
    <mergeCell ref="S228:W228"/>
    <mergeCell ref="AB228:AC228"/>
    <mergeCell ref="AE228:AG228"/>
    <mergeCell ref="B227:P227"/>
    <mergeCell ref="S227:W227"/>
    <mergeCell ref="B229:P229"/>
    <mergeCell ref="S229:W229"/>
    <mergeCell ref="AB229:AC229"/>
    <mergeCell ref="AE229:AG229"/>
    <mergeCell ref="B230:P230"/>
    <mergeCell ref="S230:W230"/>
    <mergeCell ref="AB230:AC230"/>
    <mergeCell ref="AE230:AG230"/>
    <mergeCell ref="B231:P231"/>
    <mergeCell ref="S231:W231"/>
    <mergeCell ref="AB231:AC231"/>
    <mergeCell ref="AE231:AG231"/>
    <mergeCell ref="B232:P232"/>
    <mergeCell ref="S232:W232"/>
    <mergeCell ref="AB232:AC232"/>
    <mergeCell ref="AE232:AG232"/>
    <mergeCell ref="B233:P233"/>
    <mergeCell ref="S233:W233"/>
    <mergeCell ref="AB233:AC233"/>
    <mergeCell ref="AE233:AG233"/>
    <mergeCell ref="B234:P234"/>
    <mergeCell ref="S234:W234"/>
    <mergeCell ref="AB234:AC234"/>
    <mergeCell ref="AE234:AG234"/>
    <mergeCell ref="AJ13:AK13"/>
    <mergeCell ref="B35:P35"/>
    <mergeCell ref="B45:P45"/>
    <mergeCell ref="B49:P49"/>
    <mergeCell ref="B239:P239"/>
    <mergeCell ref="S239:W239"/>
    <mergeCell ref="AB239:AC239"/>
    <mergeCell ref="AE239:AG239"/>
    <mergeCell ref="B237:P237"/>
    <mergeCell ref="S237:W237"/>
    <mergeCell ref="AB237:AC237"/>
    <mergeCell ref="AE237:AG237"/>
    <mergeCell ref="B238:P238"/>
    <mergeCell ref="S238:W238"/>
    <mergeCell ref="AB238:AC238"/>
    <mergeCell ref="AE238:AG238"/>
    <mergeCell ref="B235:P235"/>
    <mergeCell ref="S235:W235"/>
    <mergeCell ref="AB235:AC235"/>
    <mergeCell ref="AE235:AG235"/>
    <mergeCell ref="B236:P236"/>
    <mergeCell ref="S236:W236"/>
    <mergeCell ref="AB236:AC236"/>
    <mergeCell ref="AE236:AG236"/>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2022-04-21T13:24:14Z</dcterms:created>
  <dcterms:modified xsi:type="dcterms:W3CDTF">2022-04-22T06:09:51Z</dcterms:modified>
</cp:coreProperties>
</file>