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firstSheet="1" activeTab="1"/>
  </bookViews>
  <sheets>
    <sheet name="Лист1" sheetId="1" state="hidden" r:id="rId1"/>
    <sheet name="Лист1 (2)" sheetId="2" r:id="rId2"/>
  </sheets>
  <definedNames>
    <definedName name="_xlnm.Print_Area" localSheetId="0">'Лист1'!$B$1:$L$12</definedName>
    <definedName name="_xlnm.Print_Area" localSheetId="1">'Лист1 (2)'!$A$1:$K$11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<sst xmlns="http://schemas.openxmlformats.org/spreadsheetml/2006/main" count="49" uniqueCount="31">
  <si>
    <t>тыс.рублей</t>
  </si>
  <si>
    <t>№</t>
  </si>
  <si>
    <t>Наименование показателя</t>
  </si>
  <si>
    <t xml:space="preserve">плановый период </t>
  </si>
  <si>
    <t xml:space="preserve">2014 год </t>
  </si>
  <si>
    <t>I</t>
  </si>
  <si>
    <t>Общий объем доходов</t>
  </si>
  <si>
    <t>II</t>
  </si>
  <si>
    <t>Общий объем расходов</t>
  </si>
  <si>
    <t>III</t>
  </si>
  <si>
    <t>Дефицит</t>
  </si>
  <si>
    <t>в %</t>
  </si>
  <si>
    <t>РК</t>
  </si>
  <si>
    <t>МБ</t>
  </si>
  <si>
    <t xml:space="preserve">2015 год </t>
  </si>
  <si>
    <t>налоговые и неналоговые доходы</t>
  </si>
  <si>
    <t>межбюджетные трансферты</t>
  </si>
  <si>
    <t>тыс.руб.</t>
  </si>
  <si>
    <t xml:space="preserve">2016 год </t>
  </si>
  <si>
    <t>Прогноз основных характеристик консолидированного бюджета Республики Карелия на 2014 год и на плановый период 2015 и 2016 годов</t>
  </si>
  <si>
    <t>Дефицит (-) / профицит (+)</t>
  </si>
  <si>
    <t xml:space="preserve">дефицит в процентах от общего годового объема доходов бюджета без учета объема безвозмездных поступлений
</t>
  </si>
  <si>
    <t>безвозмездные поступления</t>
  </si>
  <si>
    <t>2022 год</t>
  </si>
  <si>
    <t>Бюджеты поселений</t>
  </si>
  <si>
    <t>Бюджеты муниципального района</t>
  </si>
  <si>
    <t xml:space="preserve">Консолиди-рованный бюджет </t>
  </si>
  <si>
    <t>2023 год</t>
  </si>
  <si>
    <t>Бюджетный прогноз основных характеристик (общий объем доходов, общий объем расходов, дефицит (профицит) бюджета) консолидированного бюджета Пудожского муниципального района на 2022 год и на плановый период 2023 и 2024 годов</t>
  </si>
  <si>
    <t>2024 год</t>
  </si>
  <si>
    <t>(тыс.рублей)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</si>
</sst>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Times New Roman"/>
      <family val="0"/>
    </font>
    <font>
      <sz val="11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Courier"/>
      <family val="3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4" fontId="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>
      <alignment horizontal="right" vertical="top"/>
      <protection locked="0"/>
    </xf>
    <xf numFmtId="0" fontId="4" fillId="0" borderId="0" applyNumberFormat="0">
      <alignment horizontal="right" vertical="top"/>
      <protection/>
    </xf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  <xf numFmtId="0" fontId="4" fillId="0" borderId="0">
      <alignment horizontal="left" vertical="top" wrapText="1"/>
      <protection/>
    </xf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17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2" fontId="2" fillId="0" borderId="14" xfId="0" applyNumberFormat="1" applyFont="1" applyBorder="1" applyAlignment="1">
      <alignment vertical="center"/>
    </xf>
    <xf numFmtId="172" fontId="2" fillId="0" borderId="14" xfId="0" applyNumberFormat="1" applyFont="1" applyBorder="1" applyAlignment="1">
      <alignment horizontal="right" vertical="center" wrapText="1"/>
    </xf>
    <xf numFmtId="172" fontId="2" fillId="0" borderId="14" xfId="0" applyNumberFormat="1" applyFont="1" applyBorder="1" applyAlignment="1">
      <alignment horizontal="right" vertical="top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3" fontId="2" fillId="0" borderId="17" xfId="0" applyNumberFormat="1" applyFont="1" applyBorder="1" applyAlignment="1">
      <alignment horizontal="right"/>
    </xf>
    <xf numFmtId="173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top"/>
    </xf>
    <xf numFmtId="173" fontId="2" fillId="0" borderId="23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Данные (редактируемые)" xfId="43"/>
    <cellStyle name="Данные (только для чтения)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 [печать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zoomScalePageLayoutView="0" workbookViewId="0" topLeftCell="A1">
      <selection activeCell="J18" sqref="J18"/>
    </sheetView>
  </sheetViews>
  <sheetFormatPr defaultColWidth="9.33203125" defaultRowHeight="12.75"/>
  <cols>
    <col min="1" max="1" width="4.33203125" style="0" customWidth="1"/>
    <col min="2" max="2" width="5.66015625" style="0" customWidth="1"/>
    <col min="3" max="3" width="50" style="0" customWidth="1"/>
    <col min="4" max="4" width="23" style="0" customWidth="1"/>
    <col min="5" max="6" width="23" style="0" hidden="1" customWidth="1"/>
    <col min="7" max="7" width="25.33203125" style="0" customWidth="1"/>
    <col min="8" max="9" width="25.33203125" style="0" hidden="1" customWidth="1"/>
    <col min="10" max="10" width="25.33203125" style="0" customWidth="1"/>
    <col min="11" max="11" width="25.33203125" style="0" hidden="1" customWidth="1"/>
    <col min="12" max="12" width="28" style="0" hidden="1" customWidth="1"/>
  </cols>
  <sheetData>
    <row r="1" spans="2:12" ht="39" customHeight="1">
      <c r="B1" s="47" t="s">
        <v>19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1" ht="18.75">
      <c r="B2" s="2"/>
      <c r="C2" s="1"/>
      <c r="D2" s="3"/>
      <c r="E2" s="3"/>
      <c r="F2" s="3"/>
      <c r="G2" s="1"/>
      <c r="H2" s="1"/>
      <c r="I2" s="1"/>
      <c r="J2" s="1"/>
      <c r="K2" s="1"/>
    </row>
    <row r="3" spans="2:12" ht="18.75">
      <c r="B3" s="2"/>
      <c r="C3" s="1"/>
      <c r="D3" s="3"/>
      <c r="E3" s="3"/>
      <c r="F3" s="3"/>
      <c r="G3" s="1"/>
      <c r="H3" s="1"/>
      <c r="I3" s="1"/>
      <c r="J3" s="1"/>
      <c r="K3" s="1"/>
      <c r="L3" s="3"/>
    </row>
    <row r="4" spans="2:12" ht="19.5" thickBot="1">
      <c r="B4" s="2"/>
      <c r="C4" s="1"/>
      <c r="D4" s="3"/>
      <c r="E4" s="3"/>
      <c r="F4" s="3"/>
      <c r="G4" s="1"/>
      <c r="H4" s="1"/>
      <c r="I4" s="1"/>
      <c r="J4" s="10" t="s">
        <v>17</v>
      </c>
      <c r="K4" s="1"/>
      <c r="L4" s="4" t="s">
        <v>0</v>
      </c>
    </row>
    <row r="5" spans="2:13" ht="23.25" customHeight="1">
      <c r="B5" s="48" t="s">
        <v>1</v>
      </c>
      <c r="C5" s="50" t="s">
        <v>2</v>
      </c>
      <c r="D5" s="52" t="s">
        <v>4</v>
      </c>
      <c r="E5" s="12"/>
      <c r="F5" s="12"/>
      <c r="G5" s="54" t="s">
        <v>3</v>
      </c>
      <c r="H5" s="55"/>
      <c r="I5" s="55"/>
      <c r="J5" s="56"/>
      <c r="K5" s="22"/>
      <c r="L5" s="23"/>
      <c r="M5" s="11"/>
    </row>
    <row r="6" spans="2:13" ht="33" customHeight="1">
      <c r="B6" s="49"/>
      <c r="C6" s="51"/>
      <c r="D6" s="53"/>
      <c r="E6" s="8" t="s">
        <v>12</v>
      </c>
      <c r="F6" s="8" t="s">
        <v>13</v>
      </c>
      <c r="G6" s="7" t="s">
        <v>14</v>
      </c>
      <c r="H6" s="7" t="s">
        <v>12</v>
      </c>
      <c r="I6" s="7" t="s">
        <v>13</v>
      </c>
      <c r="J6" s="13" t="s">
        <v>18</v>
      </c>
      <c r="K6" s="24" t="s">
        <v>12</v>
      </c>
      <c r="L6" s="13" t="s">
        <v>13</v>
      </c>
      <c r="M6" s="11"/>
    </row>
    <row r="7" spans="2:12" ht="37.5" customHeight="1">
      <c r="B7" s="14" t="s">
        <v>5</v>
      </c>
      <c r="C7" s="5" t="s">
        <v>6</v>
      </c>
      <c r="D7" s="29">
        <f aca="true" t="shared" si="0" ref="D7:J7">D8+D9</f>
        <v>31426194.6</v>
      </c>
      <c r="E7" s="29">
        <f t="shared" si="0"/>
        <v>25025345.6</v>
      </c>
      <c r="F7" s="29">
        <f t="shared" si="0"/>
        <v>14291548.5</v>
      </c>
      <c r="G7" s="29">
        <f t="shared" si="0"/>
        <v>30971430.9</v>
      </c>
      <c r="H7" s="29">
        <f t="shared" si="0"/>
        <v>24306447.9</v>
      </c>
      <c r="I7" s="29">
        <f t="shared" si="0"/>
        <v>13841189.7</v>
      </c>
      <c r="J7" s="30">
        <f t="shared" si="0"/>
        <v>32795263.8</v>
      </c>
      <c r="K7" s="25">
        <f>K8+K9</f>
        <v>25787527.8</v>
      </c>
      <c r="L7" s="15">
        <f>L8+L9</f>
        <v>13899189.9</v>
      </c>
    </row>
    <row r="8" spans="2:12" ht="37.5" customHeight="1">
      <c r="B8" s="14"/>
      <c r="C8" s="9" t="s">
        <v>15</v>
      </c>
      <c r="D8" s="29">
        <f>E8+F8</f>
        <v>24757604</v>
      </c>
      <c r="E8" s="29">
        <v>18356755</v>
      </c>
      <c r="F8" s="29">
        <v>6400849</v>
      </c>
      <c r="G8" s="29">
        <f>H8+I8</f>
        <v>25759356</v>
      </c>
      <c r="H8" s="29">
        <v>19094373</v>
      </c>
      <c r="I8" s="29">
        <v>6664983</v>
      </c>
      <c r="J8" s="30">
        <f>K8+L8</f>
        <v>27524577</v>
      </c>
      <c r="K8" s="25">
        <v>20516841</v>
      </c>
      <c r="L8" s="15">
        <v>7007736</v>
      </c>
    </row>
    <row r="9" spans="2:12" ht="37.5" customHeight="1">
      <c r="B9" s="14"/>
      <c r="C9" s="9" t="s">
        <v>16</v>
      </c>
      <c r="D9" s="29">
        <f>E9</f>
        <v>6668590.6</v>
      </c>
      <c r="E9" s="29">
        <v>6668590.6</v>
      </c>
      <c r="F9" s="29">
        <v>7890699.5</v>
      </c>
      <c r="G9" s="29">
        <f>H9</f>
        <v>5212074.9</v>
      </c>
      <c r="H9" s="29">
        <v>5212074.9</v>
      </c>
      <c r="I9" s="29">
        <v>7176206.7</v>
      </c>
      <c r="J9" s="30">
        <f>K9</f>
        <v>5270686.8</v>
      </c>
      <c r="K9" s="25">
        <v>5270686.8</v>
      </c>
      <c r="L9" s="15">
        <v>6891453.9</v>
      </c>
    </row>
    <row r="10" spans="2:12" ht="33" customHeight="1">
      <c r="B10" s="14" t="s">
        <v>7</v>
      </c>
      <c r="C10" s="5" t="s">
        <v>8</v>
      </c>
      <c r="D10" s="29">
        <f>E10+F10-F9</f>
        <v>35134207.1</v>
      </c>
      <c r="E10" s="31">
        <v>28093273.2</v>
      </c>
      <c r="F10" s="31">
        <f>F7+F8*0.1</f>
        <v>14931633.4</v>
      </c>
      <c r="G10" s="29">
        <f>H10+I10-I9</f>
        <v>33470914.7</v>
      </c>
      <c r="H10" s="31">
        <v>26139433.4</v>
      </c>
      <c r="I10" s="31">
        <f>I7+I8*0.1</f>
        <v>14507688</v>
      </c>
      <c r="J10" s="30">
        <f>K10+L10-L9</f>
        <v>33997100.9</v>
      </c>
      <c r="K10" s="26">
        <v>26288591.3</v>
      </c>
      <c r="L10" s="16">
        <f>L7+L8*0.1</f>
        <v>14599963.5</v>
      </c>
    </row>
    <row r="11" spans="2:12" ht="28.5" customHeight="1">
      <c r="B11" s="14" t="s">
        <v>9</v>
      </c>
      <c r="C11" s="5" t="s">
        <v>10</v>
      </c>
      <c r="D11" s="29">
        <f aca="true" t="shared" si="1" ref="D11:J11">D10-D7</f>
        <v>3708012.5</v>
      </c>
      <c r="E11" s="32">
        <f t="shared" si="1"/>
        <v>3067927.5999999978</v>
      </c>
      <c r="F11" s="32">
        <f t="shared" si="1"/>
        <v>640084.9000000004</v>
      </c>
      <c r="G11" s="29">
        <f t="shared" si="1"/>
        <v>2499483.8000000007</v>
      </c>
      <c r="H11" s="32">
        <f t="shared" si="1"/>
        <v>1832985.5</v>
      </c>
      <c r="I11" s="32">
        <f t="shared" si="1"/>
        <v>666498.3000000007</v>
      </c>
      <c r="J11" s="30">
        <f t="shared" si="1"/>
        <v>1201837.0999999978</v>
      </c>
      <c r="K11" s="27">
        <f>K10-K7</f>
        <v>501063.5</v>
      </c>
      <c r="L11" s="17">
        <f>L10-L7</f>
        <v>700773.5999999996</v>
      </c>
    </row>
    <row r="12" spans="2:12" ht="28.5" customHeight="1" thickBot="1">
      <c r="B12" s="18"/>
      <c r="C12" s="19" t="s">
        <v>11</v>
      </c>
      <c r="D12" s="20">
        <f aca="true" t="shared" si="2" ref="D12:J12">D11/D8*100</f>
        <v>14.977267186275375</v>
      </c>
      <c r="E12" s="20">
        <f t="shared" si="2"/>
        <v>16.712799184823233</v>
      </c>
      <c r="F12" s="20">
        <f t="shared" si="2"/>
        <v>10.000000000000005</v>
      </c>
      <c r="G12" s="20">
        <f t="shared" si="2"/>
        <v>9.703207642302862</v>
      </c>
      <c r="H12" s="20">
        <f t="shared" si="2"/>
        <v>9.59961083822967</v>
      </c>
      <c r="I12" s="20">
        <f t="shared" si="2"/>
        <v>10.000000000000012</v>
      </c>
      <c r="J12" s="21">
        <f t="shared" si="2"/>
        <v>4.366414423008201</v>
      </c>
      <c r="K12" s="28">
        <f>K11/K8*100</f>
        <v>2.4422058931976904</v>
      </c>
      <c r="L12" s="21">
        <f>L11/L8*100</f>
        <v>9.999999999999995</v>
      </c>
    </row>
    <row r="14" spans="4:12" ht="12.75">
      <c r="D14" s="6"/>
      <c r="E14" s="6"/>
      <c r="F14" s="6"/>
      <c r="G14" s="6"/>
      <c r="H14" s="6"/>
      <c r="I14" s="6"/>
      <c r="J14" s="6"/>
      <c r="K14" s="6"/>
      <c r="L14" s="6"/>
    </row>
  </sheetData>
  <sheetProtection/>
  <mergeCells count="5">
    <mergeCell ref="B1:L1"/>
    <mergeCell ref="B5:B6"/>
    <mergeCell ref="C5:C6"/>
    <mergeCell ref="D5:D6"/>
    <mergeCell ref="G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80" zoomScalePageLayoutView="0" workbookViewId="0" topLeftCell="A1">
      <selection activeCell="I4" sqref="I4:K4"/>
    </sheetView>
  </sheetViews>
  <sheetFormatPr defaultColWidth="9.33203125" defaultRowHeight="12.75"/>
  <cols>
    <col min="1" max="1" width="5.66015625" style="33" customWidth="1"/>
    <col min="2" max="2" width="35.66015625" style="33" customWidth="1"/>
    <col min="3" max="3" width="18" style="33" customWidth="1"/>
    <col min="4" max="4" width="20.66015625" style="33" customWidth="1"/>
    <col min="5" max="6" width="18" style="33" customWidth="1"/>
    <col min="7" max="7" width="20.5" style="33" customWidth="1"/>
    <col min="8" max="8" width="16.66015625" style="33" customWidth="1"/>
    <col min="9" max="9" width="18" style="33" customWidth="1"/>
    <col min="10" max="10" width="20.83203125" style="33" customWidth="1"/>
    <col min="11" max="11" width="18" style="33" customWidth="1"/>
    <col min="12" max="17" width="19.66015625" style="33" customWidth="1"/>
    <col min="18" max="16384" width="9.33203125" style="33" customWidth="1"/>
  </cols>
  <sheetData>
    <row r="1" spans="1:11" ht="40.5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2"/>
      <c r="B2" s="2"/>
      <c r="C2" s="34"/>
      <c r="D2" s="34"/>
      <c r="E2" s="34"/>
      <c r="F2" s="2"/>
      <c r="G2" s="2"/>
      <c r="H2" s="2"/>
      <c r="I2" s="2"/>
      <c r="J2" s="2"/>
      <c r="K2" s="34"/>
    </row>
    <row r="3" spans="1:11" ht="15.75">
      <c r="A3" s="2"/>
      <c r="B3" s="2"/>
      <c r="C3" s="34"/>
      <c r="D3" s="34"/>
      <c r="E3" s="34"/>
      <c r="F3" s="2"/>
      <c r="G3" s="2"/>
      <c r="H3" s="2"/>
      <c r="J3" s="2"/>
      <c r="K3" s="35" t="s">
        <v>30</v>
      </c>
    </row>
    <row r="4" spans="1:12" ht="15.75">
      <c r="A4" s="58" t="s">
        <v>1</v>
      </c>
      <c r="B4" s="58" t="s">
        <v>2</v>
      </c>
      <c r="C4" s="58" t="s">
        <v>23</v>
      </c>
      <c r="D4" s="58"/>
      <c r="E4" s="58"/>
      <c r="F4" s="57" t="s">
        <v>27</v>
      </c>
      <c r="G4" s="57"/>
      <c r="H4" s="57"/>
      <c r="I4" s="57" t="s">
        <v>29</v>
      </c>
      <c r="J4" s="57"/>
      <c r="K4" s="57"/>
      <c r="L4" s="36"/>
    </row>
    <row r="5" spans="1:12" ht="47.25">
      <c r="A5" s="58"/>
      <c r="B5" s="58"/>
      <c r="C5" s="46" t="s">
        <v>26</v>
      </c>
      <c r="D5" s="46" t="s">
        <v>25</v>
      </c>
      <c r="E5" s="46" t="s">
        <v>24</v>
      </c>
      <c r="F5" s="46" t="s">
        <v>26</v>
      </c>
      <c r="G5" s="46" t="s">
        <v>25</v>
      </c>
      <c r="H5" s="46" t="s">
        <v>24</v>
      </c>
      <c r="I5" s="46" t="s">
        <v>26</v>
      </c>
      <c r="J5" s="46" t="s">
        <v>25</v>
      </c>
      <c r="K5" s="46" t="s">
        <v>24</v>
      </c>
      <c r="L5" s="36"/>
    </row>
    <row r="6" spans="1:11" s="39" customFormat="1" ht="27" customHeight="1">
      <c r="A6" s="37" t="s">
        <v>5</v>
      </c>
      <c r="B6" s="38" t="s">
        <v>6</v>
      </c>
      <c r="C6" s="43">
        <f>C7+C8</f>
        <v>882017.8999999999</v>
      </c>
      <c r="D6" s="43">
        <f>D7+D8</f>
        <v>801177.9</v>
      </c>
      <c r="E6" s="43">
        <f>E7+E8</f>
        <v>80840</v>
      </c>
      <c r="F6" s="43">
        <f>G6+H6</f>
        <v>637850.5</v>
      </c>
      <c r="G6" s="43">
        <f>G7+G8</f>
        <v>582658.2</v>
      </c>
      <c r="H6" s="43">
        <f>H7+H8</f>
        <v>55192.3</v>
      </c>
      <c r="I6" s="43">
        <f>J6+K6</f>
        <v>631426.2000000001</v>
      </c>
      <c r="J6" s="43">
        <f>J7+J8</f>
        <v>579020.3</v>
      </c>
      <c r="K6" s="43">
        <f>K7+K8</f>
        <v>52405.899999999994</v>
      </c>
    </row>
    <row r="7" spans="1:13" s="39" customFormat="1" ht="32.25" customHeight="1">
      <c r="A7" s="37"/>
      <c r="B7" s="40" t="s">
        <v>15</v>
      </c>
      <c r="C7" s="43">
        <f>D7+E7</f>
        <v>165050.3</v>
      </c>
      <c r="D7" s="43">
        <v>113263.3</v>
      </c>
      <c r="E7" s="43">
        <v>51787</v>
      </c>
      <c r="F7" s="43">
        <f>G7+H7</f>
        <v>155964.2</v>
      </c>
      <c r="G7" s="43">
        <v>115044.4</v>
      </c>
      <c r="H7" s="43">
        <v>40919.8</v>
      </c>
      <c r="I7" s="43">
        <f>J7+K7</f>
        <v>155673.2</v>
      </c>
      <c r="J7" s="43">
        <v>118353.6</v>
      </c>
      <c r="K7" s="43">
        <v>37319.6</v>
      </c>
      <c r="M7" s="41"/>
    </row>
    <row r="8" spans="1:11" s="39" customFormat="1" ht="27" customHeight="1">
      <c r="A8" s="37"/>
      <c r="B8" s="40" t="s">
        <v>22</v>
      </c>
      <c r="C8" s="43">
        <f>D8+E8</f>
        <v>716967.6</v>
      </c>
      <c r="D8" s="43">
        <v>687914.6</v>
      </c>
      <c r="E8" s="43">
        <v>29053</v>
      </c>
      <c r="F8" s="43">
        <f>G8+H8</f>
        <v>481886.3</v>
      </c>
      <c r="G8" s="43">
        <v>467613.8</v>
      </c>
      <c r="H8" s="43">
        <v>14272.5</v>
      </c>
      <c r="I8" s="43">
        <f>J8+K8</f>
        <v>475753</v>
      </c>
      <c r="J8" s="43">
        <v>460666.7</v>
      </c>
      <c r="K8" s="43">
        <v>15086.3</v>
      </c>
    </row>
    <row r="9" spans="1:11" s="39" customFormat="1" ht="27" customHeight="1">
      <c r="A9" s="37" t="s">
        <v>7</v>
      </c>
      <c r="B9" s="38" t="s">
        <v>8</v>
      </c>
      <c r="C9" s="43">
        <f>D9+E9</f>
        <v>875740.9</v>
      </c>
      <c r="D9" s="44">
        <v>794900.9</v>
      </c>
      <c r="E9" s="44">
        <v>80840</v>
      </c>
      <c r="F9" s="43">
        <f>G9+H9</f>
        <v>631380.2</v>
      </c>
      <c r="G9" s="44">
        <v>576381.2</v>
      </c>
      <c r="H9" s="44">
        <v>54999</v>
      </c>
      <c r="I9" s="43">
        <f>J9+K9</f>
        <v>624954.3</v>
      </c>
      <c r="J9" s="44">
        <v>572743.3</v>
      </c>
      <c r="K9" s="44">
        <v>52211</v>
      </c>
    </row>
    <row r="10" spans="1:14" s="39" customFormat="1" ht="27" customHeight="1">
      <c r="A10" s="37" t="s">
        <v>9</v>
      </c>
      <c r="B10" s="38" t="s">
        <v>20</v>
      </c>
      <c r="C10" s="43">
        <f>C6-C9</f>
        <v>6276.999999999884</v>
      </c>
      <c r="D10" s="43">
        <f>D6-D9</f>
        <v>6277</v>
      </c>
      <c r="E10" s="43">
        <f>E6-E9</f>
        <v>0</v>
      </c>
      <c r="F10" s="43">
        <f>F6-F9</f>
        <v>6470.300000000047</v>
      </c>
      <c r="G10" s="43">
        <f>G6-G9</f>
        <v>6277</v>
      </c>
      <c r="H10" s="43">
        <v>0</v>
      </c>
      <c r="I10" s="43">
        <f>I6-I9</f>
        <v>6471.900000000023</v>
      </c>
      <c r="J10" s="43">
        <f>J6-J9</f>
        <v>6277</v>
      </c>
      <c r="K10" s="43">
        <v>0</v>
      </c>
      <c r="N10" s="33"/>
    </row>
    <row r="11" spans="1:14" s="39" customFormat="1" ht="81.75" customHeight="1">
      <c r="A11" s="42"/>
      <c r="B11" s="38" t="s">
        <v>21</v>
      </c>
      <c r="C11" s="45">
        <f>C10/C7*100</f>
        <v>3.803083060133719</v>
      </c>
      <c r="D11" s="45">
        <f>D10/D7*100</f>
        <v>5.5419540133476595</v>
      </c>
      <c r="E11" s="45">
        <f>E10/E7*100</f>
        <v>0</v>
      </c>
      <c r="F11" s="45">
        <f>F10/F7*100</f>
        <v>4.148580251108938</v>
      </c>
      <c r="G11" s="45">
        <f>G10/G7*100</f>
        <v>5.45615431954967</v>
      </c>
      <c r="H11" s="43">
        <v>0</v>
      </c>
      <c r="I11" s="45">
        <f>I10/I7*100</f>
        <v>4.157362988619765</v>
      </c>
      <c r="J11" s="45">
        <f>J10/J7*100</f>
        <v>5.303598707601628</v>
      </c>
      <c r="K11" s="43">
        <v>0</v>
      </c>
      <c r="N11" s="33"/>
    </row>
  </sheetData>
  <sheetProtection/>
  <mergeCells count="6">
    <mergeCell ref="I4:K4"/>
    <mergeCell ref="A1:K1"/>
    <mergeCell ref="A4:A5"/>
    <mergeCell ref="B4:B5"/>
    <mergeCell ref="C4:E4"/>
    <mergeCell ref="F4:H4"/>
  </mergeCells>
  <printOptions horizontalCentered="1"/>
  <pageMargins left="0.11811023622047245" right="0.31496062992125984" top="0.5905511811023623" bottom="0.31496062992125984" header="0.9055118110236221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safronov</dc:creator>
  <cp:keywords/>
  <dc:description/>
  <cp:lastModifiedBy>Пользователь</cp:lastModifiedBy>
  <cp:lastPrinted>2019-11-20T09:54:51Z</cp:lastPrinted>
  <dcterms:created xsi:type="dcterms:W3CDTF">2011-10-14T07:54:01Z</dcterms:created>
  <dcterms:modified xsi:type="dcterms:W3CDTF">2021-11-11T13:23:52Z</dcterms:modified>
  <cp:category/>
  <cp:version/>
  <cp:contentType/>
  <cp:contentStatus/>
</cp:coreProperties>
</file>