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конс.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1">конс.!$A:$B,конс.!$6:$8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1">конс.!$A$1:$K$51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2">сортавала!$A$1:$DV$111</definedName>
  </definedNames>
  <calcPr calcId="12451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6" i="1"/>
  <c r="G31"/>
  <c r="G32"/>
  <c r="G27"/>
  <c r="G25"/>
  <c r="G24"/>
  <c r="D24"/>
  <c r="E24"/>
  <c r="G18"/>
  <c r="D18"/>
  <c r="E18"/>
  <c r="G19"/>
  <c r="D19"/>
  <c r="E19"/>
  <c r="G13"/>
  <c r="H20"/>
  <c r="I20"/>
  <c r="J20"/>
  <c r="K20"/>
  <c r="H21"/>
  <c r="I21"/>
  <c r="J21"/>
  <c r="K21"/>
  <c r="G22"/>
  <c r="H22"/>
  <c r="I22"/>
  <c r="J22"/>
  <c r="K22"/>
  <c r="H23"/>
  <c r="I23"/>
  <c r="J23"/>
  <c r="K23"/>
  <c r="H29"/>
  <c r="I29"/>
  <c r="J29"/>
  <c r="K29"/>
  <c r="H30"/>
  <c r="I30"/>
  <c r="J30"/>
  <c r="K30"/>
  <c r="H34"/>
  <c r="I34"/>
  <c r="J34"/>
  <c r="K34"/>
  <c r="H35"/>
  <c r="I35"/>
  <c r="J35"/>
  <c r="K35"/>
  <c r="H38"/>
  <c r="I38"/>
  <c r="J38"/>
  <c r="K38"/>
  <c r="H40"/>
  <c r="I40"/>
  <c r="J40"/>
  <c r="K40"/>
  <c r="D42"/>
  <c r="D41" s="1"/>
  <c r="E42"/>
  <c r="E41" s="1"/>
  <c r="H43"/>
  <c r="I43"/>
  <c r="J43"/>
  <c r="K43"/>
  <c r="H44"/>
  <c r="I44"/>
  <c r="J44"/>
  <c r="K44"/>
  <c r="G46"/>
  <c r="H46"/>
  <c r="I46"/>
  <c r="J46"/>
  <c r="K46"/>
  <c r="H48"/>
  <c r="I48"/>
  <c r="J48"/>
  <c r="K48"/>
  <c r="H49"/>
  <c r="I49"/>
  <c r="J49"/>
  <c r="K49"/>
  <c r="H50"/>
  <c r="I50"/>
  <c r="J50"/>
  <c r="K50"/>
  <c r="H51"/>
  <c r="I51"/>
  <c r="J51"/>
  <c r="K51"/>
  <c r="G44" l="1"/>
  <c r="G39"/>
  <c r="G28"/>
  <c r="G45"/>
  <c r="G35"/>
  <c r="G23"/>
  <c r="G34"/>
  <c r="G26"/>
  <c r="G33"/>
  <c r="G49"/>
  <c r="G48"/>
  <c r="G40"/>
  <c r="G30"/>
  <c r="G21"/>
  <c r="G43"/>
  <c r="G38"/>
  <c r="G29"/>
  <c r="G20"/>
  <c r="G50"/>
  <c r="G47"/>
  <c r="G51"/>
  <c r="H41"/>
  <c r="I41"/>
  <c r="K41"/>
  <c r="J41"/>
  <c r="G16" l="1"/>
  <c r="G17"/>
  <c r="G12" l="1"/>
  <c r="G15"/>
  <c r="G14"/>
  <c r="G42" l="1"/>
  <c r="G41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B13" i="1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E125"/>
  <c r="DU125" s="1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D3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AW37" s="1"/>
  <c r="BK38"/>
  <c r="BW38"/>
  <c r="CI38"/>
  <c r="CU38"/>
  <c r="DG38"/>
  <c r="DO38"/>
  <c r="R49"/>
  <c r="R47" s="1"/>
  <c r="R37" s="1"/>
  <c r="Z49"/>
  <c r="Z47" s="1"/>
  <c r="Z3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R37" s="1"/>
  <c r="BX49"/>
  <c r="CD49"/>
  <c r="CD47" s="1"/>
  <c r="CJ49"/>
  <c r="CP49"/>
  <c r="CP47" s="1"/>
  <c r="CV49"/>
  <c r="CV47" s="1"/>
  <c r="DB49"/>
  <c r="DB47" s="1"/>
  <c r="DH49"/>
  <c r="DH47" s="1"/>
  <c r="DN49"/>
  <c r="DN47" s="1"/>
  <c r="DN3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BX47"/>
  <c r="BX37" s="1"/>
  <c r="CJ47"/>
  <c r="CJ37" s="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W94"/>
  <c r="AW91" s="1"/>
  <c r="AY94"/>
  <c r="AY91" s="1"/>
  <c r="DS91" s="1"/>
  <c r="BE94"/>
  <c r="BE91" s="1"/>
  <c r="BK94"/>
  <c r="BK91" s="1"/>
  <c r="BQ94"/>
  <c r="BQ91" s="1"/>
  <c r="BW94"/>
  <c r="BW91" s="1"/>
  <c r="CC94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AS91"/>
  <c r="CC91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P9" s="1"/>
  <c r="CV10"/>
  <c r="DB10"/>
  <c r="DH10"/>
  <c r="DH9" s="1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BB14"/>
  <c r="E15"/>
  <c r="E16"/>
  <c r="BB18"/>
  <c r="BB21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I61"/>
  <c r="BO8"/>
  <c r="BA14"/>
  <c r="DS24"/>
  <c r="BA28"/>
  <c r="BJ80"/>
  <c r="P85"/>
  <c r="P92"/>
  <c r="BB30"/>
  <c r="BB34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K81"/>
  <c r="BI81" s="1"/>
  <c r="O83"/>
  <c r="BI93"/>
  <c r="BA31"/>
  <c r="BA33"/>
  <c r="BA42"/>
  <c r="BA46"/>
  <c r="BA51"/>
  <c r="BA58"/>
  <c r="BA59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6"/>
  <c r="P97"/>
  <c r="BJ99"/>
  <c r="BP102"/>
  <c r="BP104"/>
  <c r="T106"/>
  <c r="BB79"/>
  <c r="L86"/>
  <c r="BB86"/>
  <c r="BH86"/>
  <c r="DT86"/>
  <c r="DV86"/>
  <c r="BI95"/>
  <c r="O96"/>
  <c r="BI98"/>
  <c r="O98"/>
  <c r="BI99"/>
  <c r="BI100"/>
  <c r="BO103"/>
  <c r="S103"/>
  <c r="S104"/>
  <c r="BO105"/>
  <c r="BA85"/>
  <c r="K86"/>
  <c r="BG86"/>
  <c r="DS86"/>
  <c r="BA92"/>
  <c r="DS112"/>
  <c r="DS111"/>
  <c r="DS110"/>
  <c r="DS109"/>
  <c r="DS108"/>
  <c r="T109"/>
  <c r="DS96"/>
  <c r="DS97"/>
  <c r="BA98"/>
  <c r="DS98"/>
  <c r="DS99"/>
  <c r="BA102"/>
  <c r="BA103"/>
  <c r="DS105"/>
  <c r="DS106"/>
  <c r="DS107"/>
  <c r="DT112"/>
  <c r="DT111"/>
  <c r="DT110"/>
  <c r="DT109"/>
  <c r="DT108"/>
  <c r="BO109"/>
  <c r="BO111"/>
  <c r="S111"/>
  <c r="BB95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DU72" l="1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AL87" s="1"/>
  <c r="AL77" s="1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BD47"/>
  <c r="BD37" s="1"/>
  <c r="BD74" s="1"/>
  <c r="DH37"/>
  <c r="DH74" s="1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N74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CD87" s="1"/>
  <c r="CD77" s="1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DH87"/>
  <c r="DH77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V87"/>
  <c r="V77" s="1"/>
  <c r="CD74"/>
  <c r="R87"/>
  <c r="R77" s="1"/>
  <c r="CC37"/>
  <c r="CC87" s="1"/>
  <c r="CC77" s="1"/>
  <c r="AW9"/>
  <c r="AO116" i="8"/>
  <c r="L116"/>
  <c r="M116" s="1"/>
  <c r="O116" s="1"/>
  <c r="P116" s="1"/>
  <c r="BV116" s="1"/>
  <c r="DU102" i="11"/>
  <c r="E101"/>
  <c r="BB99"/>
  <c r="BB94"/>
  <c r="C118"/>
  <c r="BA95"/>
  <c r="BA79"/>
  <c r="BH84"/>
  <c r="BA44"/>
  <c r="BA34"/>
  <c r="BA30"/>
  <c r="O80"/>
  <c r="O78" s="1"/>
  <c r="BA17"/>
  <c r="K38"/>
  <c r="BB26"/>
  <c r="BB11"/>
  <c r="L38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DP74" s="1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J38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BP79" i="11" l="1"/>
  <c r="AL74"/>
  <c r="AL75" s="1"/>
  <c r="Y74"/>
  <c r="Y75" s="1"/>
  <c r="BP34"/>
  <c r="X103"/>
  <c r="S23"/>
  <c r="W23" s="1"/>
  <c r="DB87"/>
  <c r="DB77" s="1"/>
  <c r="BH37"/>
  <c r="M87"/>
  <c r="M77" s="1"/>
  <c r="O38"/>
  <c r="S42"/>
  <c r="P78"/>
  <c r="BP78" s="1"/>
  <c r="S97"/>
  <c r="BU97" s="1"/>
  <c r="Y76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AK76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O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T78"/>
  <c r="BV83"/>
  <c r="X83"/>
  <c r="BZ85"/>
  <c r="BU80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3"/>
  <c r="AB10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S10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V80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J17" i="1"/>
  <c r="J16"/>
  <c r="K15"/>
  <c r="J15"/>
  <c r="K14"/>
  <c r="J14"/>
  <c r="K12"/>
  <c r="J12"/>
  <c r="H17"/>
  <c r="H16"/>
  <c r="I15"/>
  <c r="H15"/>
  <c r="I14"/>
  <c r="H14"/>
  <c r="I12"/>
  <c r="I10" s="1"/>
  <c r="H12"/>
  <c r="BE12" i="8"/>
  <c r="BB12"/>
  <c r="AY12"/>
  <c r="AV12"/>
  <c r="AS12"/>
  <c r="AP12"/>
  <c r="AM12"/>
  <c r="AG12"/>
  <c r="AD12"/>
  <c r="AC12"/>
  <c r="E11" i="1"/>
  <c r="E10" s="1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M83"/>
  <c r="J83"/>
  <c r="I83"/>
  <c r="H83"/>
  <c r="H80" s="1"/>
  <c r="G83"/>
  <c r="F83"/>
  <c r="BB83" s="1"/>
  <c r="E83"/>
  <c r="DV83" s="1"/>
  <c r="D83"/>
  <c r="C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N80"/>
  <c r="J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D73" s="1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DH46"/>
  <c r="BL46"/>
  <c r="BK46"/>
  <c r="BF46"/>
  <c r="BE46"/>
  <c r="BD46"/>
  <c r="BC46"/>
  <c r="AT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BJ18" s="1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BI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T8" s="1"/>
  <c r="AS9"/>
  <c r="AD9"/>
  <c r="AD8" s="1"/>
  <c r="Z9"/>
  <c r="V9"/>
  <c r="R9"/>
  <c r="N9"/>
  <c r="J9"/>
  <c r="H9"/>
  <c r="G9"/>
  <c r="DG8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S8" l="1"/>
  <c r="AY87" i="11"/>
  <c r="L74"/>
  <c r="K74"/>
  <c r="AL76"/>
  <c r="BU23"/>
  <c r="BM74"/>
  <c r="M13" i="5"/>
  <c r="BL8"/>
  <c r="BX8"/>
  <c r="CJ8"/>
  <c r="CV8"/>
  <c r="DH8"/>
  <c r="DP8"/>
  <c r="W97" i="11"/>
  <c r="BB91"/>
  <c r="N8" i="5"/>
  <c r="G101" i="8"/>
  <c r="AF101" s="1"/>
  <c r="BJ22" i="5"/>
  <c r="DS37" i="11"/>
  <c r="BV18"/>
  <c r="H74"/>
  <c r="D80" i="5"/>
  <c r="AZ74" i="11"/>
  <c r="DT37"/>
  <c r="P9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O92"/>
  <c r="DV95"/>
  <c r="E9" i="9"/>
  <c r="L9"/>
  <c r="T9"/>
  <c r="AA9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J52"/>
  <c r="AB110" i="11"/>
  <c r="AA107"/>
  <c r="CG107" s="1"/>
  <c r="F74"/>
  <c r="BB37"/>
  <c r="D75"/>
  <c r="D76"/>
  <c r="BX36" i="5"/>
  <c r="BX63" s="1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BL63" s="1"/>
  <c r="CJ36"/>
  <c r="CJ63" s="1"/>
  <c r="CV36"/>
  <c r="CV63" s="1"/>
  <c r="DH36"/>
  <c r="DH63" s="1"/>
  <c r="DR46"/>
  <c r="DP36"/>
  <c r="DP63" s="1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H9" i="8"/>
  <c r="P9"/>
  <c r="X9"/>
  <c r="AD9"/>
  <c r="AP9"/>
  <c r="BB9"/>
  <c r="BJ9"/>
  <c r="AA47"/>
  <c r="BK47" s="1"/>
  <c r="AC114"/>
  <c r="BG114" s="1"/>
  <c r="C75" i="11"/>
  <c r="C76"/>
  <c r="O87"/>
  <c r="BO87" s="1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I39"/>
  <c r="BH46"/>
  <c r="BR36"/>
  <c r="CD36"/>
  <c r="CP36"/>
  <c r="CP76" s="1"/>
  <c r="CP66" s="1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C37" i="10"/>
  <c r="BN87" i="11"/>
  <c r="BN77" s="1"/>
  <c r="AS75"/>
  <c r="AS76"/>
  <c r="BK9" i="5"/>
  <c r="BK8" s="1"/>
  <c r="BK63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C63" s="1"/>
  <c r="CC64" s="1"/>
  <c r="CO36"/>
  <c r="CO63" s="1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E9" i="1"/>
  <c r="K11"/>
  <c r="I11"/>
  <c r="J13"/>
  <c r="K13" s="1"/>
  <c r="BI12" i="8" s="1"/>
  <c r="DO12" i="11" s="1"/>
  <c r="J10" i="1"/>
  <c r="H13"/>
  <c r="I13" s="1"/>
  <c r="BH12" i="8" s="1"/>
  <c r="DM12" i="11" s="1"/>
  <c r="H10" i="1"/>
  <c r="K10"/>
  <c r="AT63" i="5"/>
  <c r="AT64" s="1"/>
  <c r="BJ10"/>
  <c r="L9"/>
  <c r="L26"/>
  <c r="DR26"/>
  <c r="DT26" s="1"/>
  <c r="V36"/>
  <c r="V63" s="1"/>
  <c r="BB38"/>
  <c r="F37"/>
  <c r="F46"/>
  <c r="L48"/>
  <c r="BJ48" s="1"/>
  <c r="BD80"/>
  <c r="F81"/>
  <c r="K83"/>
  <c r="O83" s="1"/>
  <c r="DS83"/>
  <c r="AY80"/>
  <c r="DS80" s="1"/>
  <c r="BH87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BH26"/>
  <c r="M28"/>
  <c r="M26" s="1"/>
  <c r="I26"/>
  <c r="I8" s="1"/>
  <c r="K28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G70"/>
  <c r="BI72"/>
  <c r="K70"/>
  <c r="DS72"/>
  <c r="AY70"/>
  <c r="DS70" s="1"/>
  <c r="BJ73"/>
  <c r="P87"/>
  <c r="BJ37" i="8"/>
  <c r="N63" i="5"/>
  <c r="N64" s="1"/>
  <c r="DS19"/>
  <c r="AY9"/>
  <c r="AY8" s="1"/>
  <c r="AY99" s="1"/>
  <c r="DS37"/>
  <c r="E68"/>
  <c r="AK67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J63" s="1"/>
  <c r="J64" s="1"/>
  <c r="R36"/>
  <c r="K54"/>
  <c r="O54" s="1"/>
  <c r="G46"/>
  <c r="AS46"/>
  <c r="AS36" s="1"/>
  <c r="C46"/>
  <c r="I46"/>
  <c r="U46"/>
  <c r="U36" s="1"/>
  <c r="BG67"/>
  <c r="BI67" s="1"/>
  <c r="G80"/>
  <c r="AJ37" i="8"/>
  <c r="AP37"/>
  <c r="AV37"/>
  <c r="AV74" s="1"/>
  <c r="BB37"/>
  <c r="BB74" s="1"/>
  <c r="BH37"/>
  <c r="BH74" s="1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C76" s="1"/>
  <c r="BC66" s="1"/>
  <c r="BJ39"/>
  <c r="BJ42"/>
  <c r="BI43"/>
  <c r="K48"/>
  <c r="BI48" s="1"/>
  <c r="K55"/>
  <c r="BI57"/>
  <c r="K60"/>
  <c r="O60" s="1"/>
  <c r="I98"/>
  <c r="K98" s="1"/>
  <c r="DT67"/>
  <c r="CR67"/>
  <c r="K81"/>
  <c r="BG81"/>
  <c r="BG80" s="1"/>
  <c r="L83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DO63"/>
  <c r="DO64" s="1"/>
  <c r="BJ12"/>
  <c r="P13"/>
  <c r="BP13" s="1"/>
  <c r="BM15"/>
  <c r="BS15" s="1"/>
  <c r="BY15" s="1"/>
  <c r="CE15" s="1"/>
  <c r="CK15" s="1"/>
  <c r="CQ15" s="1"/>
  <c r="CW15" s="1"/>
  <c r="DC15" s="1"/>
  <c r="DI15" s="1"/>
  <c r="DS26"/>
  <c r="BJ29"/>
  <c r="BI32"/>
  <c r="BE37"/>
  <c r="BE36" s="1"/>
  <c r="BJ60"/>
  <c r="BD98"/>
  <c r="DQ98"/>
  <c r="DQ99" s="1"/>
  <c r="BJ74"/>
  <c r="C73"/>
  <c r="DS81"/>
  <c r="BS87"/>
  <c r="BY87" s="1"/>
  <c r="CE87" s="1"/>
  <c r="CK87" s="1"/>
  <c r="CQ87" s="1"/>
  <c r="CW87" s="1"/>
  <c r="DC87" s="1"/>
  <c r="DI87" s="1"/>
  <c r="DV92"/>
  <c r="DV94"/>
  <c r="DV96"/>
  <c r="AG37" i="8"/>
  <c r="AG74" s="1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H11" i="1"/>
  <c r="J11"/>
  <c r="D11"/>
  <c r="D10" s="1"/>
  <c r="AJ12" i="8"/>
  <c r="BR12" i="11" s="1"/>
  <c r="G47" i="8"/>
  <c r="AF47" s="1"/>
  <c r="E37"/>
  <c r="E74" s="1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AG87" s="1"/>
  <c r="AG77" s="1"/>
  <c r="P87" i="11"/>
  <c r="BP87" s="1"/>
  <c r="S94"/>
  <c r="O91"/>
  <c r="BO91" s="1"/>
  <c r="BO94"/>
  <c r="BT94"/>
  <c r="BN91"/>
  <c r="H37" i="9"/>
  <c r="P37"/>
  <c r="P74" s="1"/>
  <c r="X37"/>
  <c r="X74" s="1"/>
  <c r="X75" s="1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F75"/>
  <c r="F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V37"/>
  <c r="V87" s="1"/>
  <c r="V77" s="1"/>
  <c r="Z37"/>
  <c r="Z87" s="1"/>
  <c r="Z77" s="1"/>
  <c r="AD37"/>
  <c r="G10" i="10"/>
  <c r="J9"/>
  <c r="N9"/>
  <c r="R9"/>
  <c r="V9"/>
  <c r="Z9"/>
  <c r="BA37" i="11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V74" s="1"/>
  <c r="AD37"/>
  <c r="AD87" s="1"/>
  <c r="AD77" s="1"/>
  <c r="AE49"/>
  <c r="AE47" s="1"/>
  <c r="D78"/>
  <c r="BL78" s="1"/>
  <c r="AE81"/>
  <c r="D84"/>
  <c r="BL84" s="1"/>
  <c r="I15" i="9"/>
  <c r="AI15" s="1"/>
  <c r="L37"/>
  <c r="L74" s="1"/>
  <c r="L75" s="1"/>
  <c r="T37"/>
  <c r="AP37"/>
  <c r="AS37"/>
  <c r="AV37"/>
  <c r="AY37"/>
  <c r="BB37"/>
  <c r="BE37"/>
  <c r="BH37"/>
  <c r="BI37"/>
  <c r="BJ37"/>
  <c r="F37" i="10"/>
  <c r="D10" i="9"/>
  <c r="BL10" s="1"/>
  <c r="AC9"/>
  <c r="AC74" s="1"/>
  <c r="AC75" s="1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C74" s="1"/>
  <c r="C75" s="1"/>
  <c r="D27"/>
  <c r="BL27" s="1"/>
  <c r="AE27"/>
  <c r="D38"/>
  <c r="BL38" s="1"/>
  <c r="L37"/>
  <c r="P37"/>
  <c r="T37"/>
  <c r="X37"/>
  <c r="X74" s="1"/>
  <c r="AE38"/>
  <c r="AJ37"/>
  <c r="AM37"/>
  <c r="AM87" s="1"/>
  <c r="AM77" s="1"/>
  <c r="AP37"/>
  <c r="AS37"/>
  <c r="AV37"/>
  <c r="AY37"/>
  <c r="AY87" s="1"/>
  <c r="AY77" s="1"/>
  <c r="BB37"/>
  <c r="BB87" s="1"/>
  <c r="BB77" s="1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M74"/>
  <c r="AM75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AE47" i="8"/>
  <c r="AE37" s="1"/>
  <c r="E91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E10"/>
  <c r="AA37"/>
  <c r="AA87" s="1"/>
  <c r="D49"/>
  <c r="BL49" s="1"/>
  <c r="E114"/>
  <c r="AC114"/>
  <c r="BG114" s="1"/>
  <c r="BJ114"/>
  <c r="G94"/>
  <c r="AF94" s="1"/>
  <c r="DR114" i="1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AF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P74"/>
  <c r="BP9"/>
  <c r="CG102"/>
  <c r="AE102"/>
  <c r="CA100"/>
  <c r="AA100"/>
  <c r="CA99"/>
  <c r="AA99"/>
  <c r="CA98"/>
  <c r="AA98"/>
  <c r="CA97"/>
  <c r="AA97"/>
  <c r="CA96"/>
  <c r="AA96"/>
  <c r="CA95"/>
  <c r="AA95"/>
  <c r="CH107"/>
  <c r="AF107"/>
  <c r="CH106"/>
  <c r="AF106"/>
  <c r="CH105"/>
  <c r="AF105"/>
  <c r="CH104"/>
  <c r="AF104"/>
  <c r="CH103"/>
  <c r="AF103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CE82"/>
  <c r="BY81"/>
  <c r="CF85"/>
  <c r="BZ84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P77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S9"/>
  <c r="S87" s="1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5"/>
  <c r="L76"/>
  <c r="CA92"/>
  <c r="AA92"/>
  <c r="CA80"/>
  <c r="AA80"/>
  <c r="CB83"/>
  <c r="AB83"/>
  <c r="BV78"/>
  <c r="CB39"/>
  <c r="AB39"/>
  <c r="X38"/>
  <c r="BS9"/>
  <c r="BS74" s="1"/>
  <c r="BO9"/>
  <c r="CA16"/>
  <c r="AA16"/>
  <c r="CA15"/>
  <c r="AA15"/>
  <c r="CB11"/>
  <c r="AB11"/>
  <c r="X10"/>
  <c r="T84"/>
  <c r="BV84" s="1"/>
  <c r="O77"/>
  <c r="AF131" i="9"/>
  <c r="AF131" i="8"/>
  <c r="AF128" i="10"/>
  <c r="AK28"/>
  <c r="AH27"/>
  <c r="AM8"/>
  <c r="AN8" s="1"/>
  <c r="AL8"/>
  <c r="AK11"/>
  <c r="AH10"/>
  <c r="BK37"/>
  <c r="AK39"/>
  <c r="AH38"/>
  <c r="AK55"/>
  <c r="AH47"/>
  <c r="AK79"/>
  <c r="AH78"/>
  <c r="AK82"/>
  <c r="AH81"/>
  <c r="AK85"/>
  <c r="AI8"/>
  <c r="BK9"/>
  <c r="AB10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V87"/>
  <c r="V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AB101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AA118"/>
  <c r="C118"/>
  <c r="BI118"/>
  <c r="BK37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H87"/>
  <c r="H77" s="1"/>
  <c r="R87"/>
  <c r="R77" s="1"/>
  <c r="BE87"/>
  <c r="BE77" s="1"/>
  <c r="K15"/>
  <c r="AB15"/>
  <c r="AB16"/>
  <c r="AK92"/>
  <c r="I94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AM76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P87"/>
  <c r="P77" s="1"/>
  <c r="AC87"/>
  <c r="AC77" s="1"/>
  <c r="AM87"/>
  <c r="AM77" s="1"/>
  <c r="AP87"/>
  <c r="AP77" s="1"/>
  <c r="BE87"/>
  <c r="BE77" s="1"/>
  <c r="AC118"/>
  <c r="AK92"/>
  <c r="I94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N65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BI28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BD76"/>
  <c r="BD66" s="1"/>
  <c r="BL76"/>
  <c r="BL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O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Q25"/>
  <c r="O27"/>
  <c r="BA27"/>
  <c r="T28"/>
  <c r="AL28"/>
  <c r="P29"/>
  <c r="U30"/>
  <c r="O31"/>
  <c r="BA31"/>
  <c r="AG32"/>
  <c r="P33"/>
  <c r="P34"/>
  <c r="BA35"/>
  <c r="CC76"/>
  <c r="CC66" s="1"/>
  <c r="CO76"/>
  <c r="CO66" s="1"/>
  <c r="CU76"/>
  <c r="CU66" s="1"/>
  <c r="DM76"/>
  <c r="DM66" s="1"/>
  <c r="I37"/>
  <c r="P38"/>
  <c r="O39"/>
  <c r="BA39"/>
  <c r="O42"/>
  <c r="BA42"/>
  <c r="BS68"/>
  <c r="BM67"/>
  <c r="BA69"/>
  <c r="BS71"/>
  <c r="BM70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BF98"/>
  <c r="DS68"/>
  <c r="AY67"/>
  <c r="S69"/>
  <c r="BO69"/>
  <c r="T72"/>
  <c r="BP72"/>
  <c r="BJ83"/>
  <c r="P83"/>
  <c r="L80"/>
  <c r="BA48"/>
  <c r="P54"/>
  <c r="DT55"/>
  <c r="BJ81"/>
  <c r="X91"/>
  <c r="BV91"/>
  <c r="P69"/>
  <c r="BI69"/>
  <c r="BA70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N87"/>
  <c r="BT87" s="1"/>
  <c r="BZ87" s="1"/>
  <c r="CF87" s="1"/>
  <c r="CL87" s="1"/>
  <c r="CR87" s="1"/>
  <c r="CX87" s="1"/>
  <c r="DD87" s="1"/>
  <c r="DJ87" s="1"/>
  <c r="BE98"/>
  <c r="BV93"/>
  <c r="X93"/>
  <c r="BV95"/>
  <c r="X95"/>
  <c r="O68"/>
  <c r="BA68"/>
  <c r="O71"/>
  <c r="BA71"/>
  <c r="BA72"/>
  <c r="BA73"/>
  <c r="P74"/>
  <c r="P75"/>
  <c r="BJ75"/>
  <c r="BN75"/>
  <c r="P82"/>
  <c r="P84"/>
  <c r="P85"/>
  <c r="BJ87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D47" i="9" l="1"/>
  <c r="BL47" s="1"/>
  <c r="AS87" i="8"/>
  <c r="AS77" s="1"/>
  <c r="AY87" i="9"/>
  <c r="AY77" s="1"/>
  <c r="R74" i="10"/>
  <c r="R75" s="1"/>
  <c r="BJ37" i="5"/>
  <c r="D8"/>
  <c r="T74" i="10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BI81" i="5"/>
  <c r="BI74" i="8"/>
  <c r="R87"/>
  <c r="R77" s="1"/>
  <c r="BJ74"/>
  <c r="BJ75" s="1"/>
  <c r="X74"/>
  <c r="X76" s="1"/>
  <c r="C75" i="9"/>
  <c r="C76"/>
  <c r="BJ76" i="8"/>
  <c r="DP64" i="5"/>
  <c r="DP65"/>
  <c r="DG64"/>
  <c r="DG65"/>
  <c r="T75" i="10"/>
  <c r="T76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X87"/>
  <c r="X77" s="1"/>
  <c r="Z74" i="9"/>
  <c r="Z75" s="1"/>
  <c r="D9"/>
  <c r="AB9" s="1"/>
  <c r="AS87" i="10"/>
  <c r="AS77" s="1"/>
  <c r="L87"/>
  <c r="L77" s="1"/>
  <c r="H74"/>
  <c r="E74" i="9"/>
  <c r="E75" s="1"/>
  <c r="DQ63" i="5"/>
  <c r="DQ64" s="1"/>
  <c r="BI87"/>
  <c r="D36"/>
  <c r="D76" s="1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G91"/>
  <c r="AF91" s="1"/>
  <c r="AA74"/>
  <c r="AA76" s="1"/>
  <c r="O74" i="11"/>
  <c r="AE9" i="10"/>
  <c r="Z74" i="8"/>
  <c r="Z75" s="1"/>
  <c r="H74" i="9"/>
  <c r="AS74" i="8"/>
  <c r="AS75" s="1"/>
  <c r="AW8" i="5"/>
  <c r="AW36"/>
  <c r="AW76" s="1"/>
  <c r="AW66" s="1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A65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R76"/>
  <c r="BD114" i="11"/>
  <c r="D91" i="8"/>
  <c r="AY74" i="10"/>
  <c r="AY76" s="1"/>
  <c r="DV87" i="11"/>
  <c r="BQ63" i="5"/>
  <c r="BQ65" s="1"/>
  <c r="BA57"/>
  <c r="K80"/>
  <c r="BM81"/>
  <c r="DQ65"/>
  <c r="BV25"/>
  <c r="L87" i="8"/>
  <c r="L77" s="1"/>
  <c r="X76" i="9"/>
  <c r="AA87"/>
  <c r="AA77" s="1"/>
  <c r="AA88" s="1"/>
  <c r="BC114" i="11"/>
  <c r="T74" i="9"/>
  <c r="C36" i="5"/>
  <c r="BH8"/>
  <c r="AH63"/>
  <c r="AH64" s="1"/>
  <c r="CV64"/>
  <c r="CV65"/>
  <c r="AE9" i="9"/>
  <c r="R63" i="5"/>
  <c r="BX64"/>
  <c r="BX65"/>
  <c r="BD64"/>
  <c r="BD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L74"/>
  <c r="L75" s="1"/>
  <c r="AD74"/>
  <c r="AD75" s="1"/>
  <c r="AG74" i="9"/>
  <c r="AG76" s="1"/>
  <c r="AY74" i="8"/>
  <c r="R74"/>
  <c r="R75" s="1"/>
  <c r="DB63" i="5"/>
  <c r="X75" i="10"/>
  <c r="X76"/>
  <c r="T75" i="9"/>
  <c r="T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Z76"/>
  <c r="AD114" i="10"/>
  <c r="AE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D63"/>
  <c r="D65" s="1"/>
  <c r="CP63"/>
  <c r="AB81" i="10"/>
  <c r="BJ75"/>
  <c r="BI74" i="9"/>
  <c r="BI75" s="1"/>
  <c r="AY74"/>
  <c r="AY75" s="1"/>
  <c r="F74" i="10"/>
  <c r="F75" s="1"/>
  <c r="AE37" i="9"/>
  <c r="AE87" s="1"/>
  <c r="AE77" s="1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J9" i="1"/>
  <c r="I9"/>
  <c r="D9"/>
  <c r="K9"/>
  <c r="BI75" i="8"/>
  <c r="DP12" i="11"/>
  <c r="DP75" s="1"/>
  <c r="BI76" i="8"/>
  <c r="H9" i="1"/>
  <c r="H75" i="10"/>
  <c r="H76"/>
  <c r="J75"/>
  <c r="AG75"/>
  <c r="AG76"/>
  <c r="H75" i="9"/>
  <c r="H76"/>
  <c r="BH75" i="8"/>
  <c r="BH76"/>
  <c r="AW63" i="5"/>
  <c r="BI76" i="10"/>
  <c r="BI75"/>
  <c r="AY75"/>
  <c r="AM75"/>
  <c r="P75" i="8"/>
  <c r="P76"/>
  <c r="AV75"/>
  <c r="AV76"/>
  <c r="V64" i="5"/>
  <c r="V65"/>
  <c r="AG75" i="9"/>
  <c r="AY76" i="8"/>
  <c r="AY75"/>
  <c r="AS76" i="5"/>
  <c r="AS66" s="1"/>
  <c r="AS63"/>
  <c r="D64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DO65"/>
  <c r="CU65"/>
  <c r="BW65"/>
  <c r="BJ88" i="8"/>
  <c r="G91"/>
  <c r="AF91" s="1"/>
  <c r="BH87"/>
  <c r="BH77" s="1"/>
  <c r="AV87"/>
  <c r="AV77" s="1"/>
  <c r="AJ87"/>
  <c r="AJ77" s="1"/>
  <c r="BE76"/>
  <c r="AS76"/>
  <c r="AF10"/>
  <c r="T76"/>
  <c r="H76"/>
  <c r="AB94" i="9"/>
  <c r="G91"/>
  <c r="AF91" s="1"/>
  <c r="J87"/>
  <c r="J77" s="1"/>
  <c r="BI76"/>
  <c r="AC76"/>
  <c r="N76"/>
  <c r="AB84" i="10"/>
  <c r="P87"/>
  <c r="P77" s="1"/>
  <c r="H87"/>
  <c r="H77" s="1"/>
  <c r="BB76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DO77"/>
  <c r="Q28"/>
  <c r="Q26" s="1"/>
  <c r="DS65"/>
  <c r="AB101" i="8"/>
  <c r="AB78"/>
  <c r="AD87"/>
  <c r="AD77" s="1"/>
  <c r="V87"/>
  <c r="V77" s="1"/>
  <c r="N87"/>
  <c r="N77" s="1"/>
  <c r="BI87" i="9"/>
  <c r="BI77" s="1"/>
  <c r="BI88" s="1"/>
  <c r="AB78" i="10"/>
  <c r="BH76"/>
  <c r="R76"/>
  <c r="C76"/>
  <c r="AE37"/>
  <c r="AE87" s="1"/>
  <c r="AE77" s="1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E74" i="9"/>
  <c r="AE75" s="1"/>
  <c r="AM74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G74" s="1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G114"/>
  <c r="AH114" s="1"/>
  <c r="AI94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A75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91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71"/>
  <c r="BS70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AG21"/>
  <c r="AK21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BN76" s="1"/>
  <c r="AP10"/>
  <c r="P75" i="10" l="1"/>
  <c r="BE75"/>
  <c r="AJ76" i="9"/>
  <c r="X75" i="8"/>
  <c r="AD76" i="10"/>
  <c r="C76" i="5"/>
  <c r="BF64"/>
  <c r="BF65"/>
  <c r="AE76" i="9"/>
  <c r="BK114"/>
  <c r="BL9"/>
  <c r="D74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AW64"/>
  <c r="AW65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D75" i="9"/>
  <c r="D76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87" s="1"/>
  <c r="AK77" s="1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DU18" i="5"/>
  <c r="AO16"/>
  <c r="E16" s="1"/>
  <c r="DU2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3" s="1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C65" l="1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K76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AA28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W26"/>
  <c r="CA26" s="1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AA77" i="11" l="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N77" i="9"/>
  <c r="AW3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P114"/>
  <c r="Q114" s="1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Q74" s="1"/>
  <c r="AQ75" s="1"/>
  <c r="AU15"/>
  <c r="S15"/>
  <c r="AU16"/>
  <c r="S16"/>
  <c r="AR94"/>
  <c r="Q94"/>
  <c r="AI87"/>
  <c r="I77"/>
  <c r="AO78"/>
  <c r="AN76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BY63"/>
  <c r="O76"/>
  <c r="CR87" i="11" l="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Y65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A7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CM37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K63"/>
  <c r="CL65"/>
  <c r="W76"/>
  <c r="AW74" i="8" l="1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Q63"/>
  <c r="CS73"/>
  <c r="CK64"/>
  <c r="CK65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AW76" i="10" l="1"/>
  <c r="CZ70" i="5"/>
  <c r="BC37" i="8"/>
  <c r="BC37" i="9"/>
  <c r="AZ87"/>
  <c r="AZ77" s="1"/>
  <c r="AV87" i="11"/>
  <c r="DL87" s="1"/>
  <c r="CX76" i="5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X66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CQ65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L67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  <c r="G11" i="1" l="1"/>
  <c r="G10" l="1"/>
  <c r="G9"/>
</calcChain>
</file>

<file path=xl/sharedStrings.xml><?xml version="1.0" encoding="utf-8"?>
<sst xmlns="http://schemas.openxmlformats.org/spreadsheetml/2006/main" count="3589" uniqueCount="204">
  <si>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</si>
  <si>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</si>
  <si>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</si>
  <si>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</si>
  <si>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</si>
  <si>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</si>
  <si>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</si>
  <si>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</si>
  <si>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</si>
  <si>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</si>
  <si>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</si>
  <si>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</si>
  <si>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</si>
  <si>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</si>
  <si>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</si>
  <si>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</si>
  <si>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</si>
  <si>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</si>
  <si>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</si>
  <si>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</si>
  <si>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</si>
  <si>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</si>
  <si>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</si>
  <si>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</si>
  <si>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</si>
  <si>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</si>
  <si>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</si>
  <si>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</si>
  <si>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</si>
  <si>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</si>
  <si>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</si>
  <si>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</si>
  <si>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</si>
  <si>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</si>
  <si>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</si>
  <si>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</si>
  <si>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</si>
  <si>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</si>
  <si>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</si>
  <si>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</si>
  <si>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</si>
  <si>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</si>
  <si>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</si>
  <si>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</si>
  <si>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</si>
  <si>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</si>
  <si>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</si>
  <si>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</si>
  <si>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</si>
  <si>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</si>
  <si>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</si>
  <si>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</si>
  <si>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</si>
  <si>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</si>
  <si>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</si>
  <si>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</si>
  <si>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</si>
  <si>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</si>
  <si>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</si>
  <si>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</si>
  <si>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</si>
  <si>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</si>
  <si>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</si>
  <si>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</si>
  <si>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</si>
  <si>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</si>
  <si>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</si>
  <si>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</si>
  <si>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</si>
  <si>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</si>
  <si>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</si>
  <si>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</si>
  <si>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</si>
  <si>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</si>
  <si>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</si>
  <si>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</si>
  <si>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</si>
  <si>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</si>
  <si>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</si>
  <si>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</si>
  <si>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</si>
  <si>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</si>
  <si>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</si>
  <si>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</si>
  <si>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</si>
  <si>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</si>
  <si>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</si>
  <si>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</si>
  <si>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</si>
  <si>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</si>
  <si>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</si>
  <si>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</si>
  <si>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</si>
  <si>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</si>
  <si>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</si>
  <si>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</si>
  <si>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</si>
  <si>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</si>
  <si>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</si>
  <si>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</si>
  <si>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</si>
  <si>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</si>
  <si>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</si>
  <si>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</si>
  <si>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</si>
  <si>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</si>
  <si>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</si>
  <si>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</si>
  <si>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</si>
  <si>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</si>
  <si>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</si>
  <si>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</si>
  <si>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</si>
  <si>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</si>
  <si>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</si>
  <si>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</si>
  <si>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</si>
  <si>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</si>
  <si>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</si>
  <si>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</si>
  <si>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</si>
  <si>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</si>
  <si>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</si>
  <si>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</si>
  <si>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</si>
  <si>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</si>
  <si>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</si>
  <si>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</si>
  <si>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</si>
  <si>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</si>
  <si>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</si>
  <si>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</si>
  <si>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</si>
  <si>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</si>
  <si>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</si>
  <si>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</si>
  <si>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</si>
  <si>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</si>
  <si>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</si>
  <si>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</si>
  <si>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</si>
  <si>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</si>
  <si>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</si>
  <si>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</si>
  <si>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</si>
  <si>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</si>
  <si>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</si>
  <si>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</si>
  <si>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</si>
  <si>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</si>
  <si>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</si>
  <si>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</si>
  <si>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</si>
  <si>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</si>
  <si>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</si>
  <si>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</si>
  <si>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</si>
  <si>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</si>
  <si>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</si>
  <si>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</si>
  <si>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</si>
  <si>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</si>
  <si>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</si>
  <si>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</si>
  <si>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</si>
  <si>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</si>
  <si>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</si>
  <si>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</si>
  <si>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</si>
  <si>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</si>
  <si>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</si>
  <si>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</si>
  <si>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консолиди-                       рованный бюджет</t>
  </si>
  <si>
    <t>в т.ч. бюджет района (округа)</t>
  </si>
  <si>
    <t>Собственные доходы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</si>
  <si>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</si>
  <si>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</si>
  <si>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</si>
  <si>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</si>
  <si>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</si>
  <si>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</si>
  <si>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</si>
  <si>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</si>
  <si>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</si>
  <si>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- земельный налог, в т.ч.:</t>
  </si>
  <si>
    <t>организаций</t>
  </si>
  <si>
    <t>физических лиц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</si>
  <si>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</si>
  <si>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</si>
  <si>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</si>
  <si>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</si>
  <si>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</si>
  <si>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доходы от оказания платных услуг (работ)</t>
  </si>
  <si>
    <t>доходы от компенсации затрат государства, в т.ч.:</t>
  </si>
  <si>
    <t>родительская плата</t>
  </si>
  <si>
    <t>земельных участков до разграничения</t>
  </si>
  <si>
    <t>земельных участков после разграничения</t>
  </si>
  <si>
    <t>задолженность по КБК, действующих до 01.01.2020 года</t>
  </si>
  <si>
    <t>2.1.6. ИМБТ на стимулирование органов,  осущ.части полномочий от поселений</t>
  </si>
  <si>
    <t>Исполнение  бюджета  Пудожского муниципального района на 01.10.2021г. В сравнении с соответствующим периодом прошлого года.</t>
  </si>
  <si>
    <t>на 01.10.20г( на отчетную дату аналогично текущему финансовому году)</t>
  </si>
  <si>
    <t>на 01.10.21г(на отчетную дату)</t>
  </si>
  <si>
    <t>бюджет района (округа)</t>
  </si>
  <si>
    <t>бюджет района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</si>
</sst>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3"/>
      <name val="Times New Roman Greek"/>
      <charset val="204"/>
    </font>
    <font>
      <b/>
      <sz val="10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74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3" xfId="0" applyNumberFormat="1" applyFont="1" applyFill="1" applyBorder="1" applyAlignment="1" applyProtection="1">
      <alignment horizontal="center" vertical="center" wrapText="1"/>
    </xf>
    <xf numFmtId="3" fontId="17" fillId="0" borderId="3" xfId="0" applyNumberFormat="1" applyFont="1" applyFill="1" applyBorder="1" applyAlignment="1" applyProtection="1">
      <alignment horizontal="center" vertical="center" wrapText="1"/>
    </xf>
    <xf numFmtId="9" fontId="5" fillId="0" borderId="3" xfId="1" applyFont="1" applyFill="1" applyBorder="1" applyAlignment="1" applyProtection="1">
      <alignment horizontal="center" vertical="center" wrapText="1"/>
    </xf>
    <xf numFmtId="3" fontId="5" fillId="0" borderId="3" xfId="0" applyNumberFormat="1" applyFont="1" applyFill="1" applyBorder="1" applyAlignment="1" applyProtection="1">
      <alignment horizontal="center" vertical="center" wrapText="1"/>
    </xf>
    <xf numFmtId="9" fontId="9" fillId="0" borderId="3" xfId="1" applyFont="1" applyFill="1" applyBorder="1" applyAlignment="1" applyProtection="1">
      <alignment horizontal="center" vertical="center" wrapText="1"/>
    </xf>
    <xf numFmtId="3" fontId="1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Alignment="1" applyProtection="1">
      <alignment horizontal="center" vertical="top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18" fillId="0" borderId="0" xfId="0" applyNumberFormat="1" applyFont="1" applyFill="1" applyBorder="1" applyAlignment="1" applyProtection="1">
      <alignment vertical="center"/>
      <protection locked="0"/>
    </xf>
    <xf numFmtId="3" fontId="18" fillId="0" borderId="0" xfId="0" applyNumberFormat="1" applyFont="1" applyFill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Alignment="1" applyProtection="1">
      <alignment vertical="center"/>
      <protection locked="0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51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3" fillId="0" borderId="20" xfId="0" applyNumberFormat="1" applyFont="1" applyFill="1" applyBorder="1" applyAlignment="1" applyProtection="1">
      <alignment horizontal="left" vertical="center" wrapText="1"/>
    </xf>
    <xf numFmtId="49" fontId="53" fillId="0" borderId="2" xfId="0" applyNumberFormat="1" applyFont="1" applyFill="1" applyBorder="1" applyAlignment="1" applyProtection="1">
      <alignment horizontal="left" vertical="center" wrapText="1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22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3" fillId="0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wrapText="1"/>
    </xf>
    <xf numFmtId="0" fontId="0" fillId="0" borderId="8" xfId="0" applyBorder="1" applyAlignment="1">
      <alignment wrapText="1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164" fontId="17" fillId="0" borderId="20" xfId="0" applyNumberFormat="1" applyFont="1" applyFill="1" applyBorder="1" applyAlignment="1" applyProtection="1">
      <alignment horizontal="left" vertical="center" wrapText="1"/>
    </xf>
    <xf numFmtId="164" fontId="17" fillId="0" borderId="2" xfId="0" applyNumberFormat="1" applyFont="1" applyFill="1" applyBorder="1" applyAlignment="1" applyProtection="1">
      <alignment horizontal="left" vertical="center" wrapText="1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19" fillId="0" borderId="2" xfId="0" applyNumberFormat="1" applyFont="1" applyFill="1" applyBorder="1" applyAlignment="1" applyProtection="1">
      <alignment horizontal="left" vertical="center" wrapText="1"/>
    </xf>
    <xf numFmtId="49" fontId="53" fillId="0" borderId="20" xfId="0" applyNumberFormat="1" applyFont="1" applyFill="1" applyBorder="1" applyAlignment="1" applyProtection="1">
      <alignment horizontal="left" vertical="center" wrapText="1"/>
    </xf>
    <xf numFmtId="49" fontId="53" fillId="0" borderId="2" xfId="0" applyNumberFormat="1" applyFont="1" applyFill="1" applyBorder="1" applyAlignment="1" applyProtection="1">
      <alignment horizontal="left" vertical="center" wrapText="1"/>
    </xf>
    <xf numFmtId="3" fontId="4" fillId="0" borderId="3" xfId="0" applyNumberFormat="1" applyFont="1" applyFill="1" applyBorder="1" applyAlignment="1" applyProtection="1">
      <alignment horizontal="center" vertical="top" wrapText="1"/>
      <protection locked="0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49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6" xfId="0" applyNumberFormat="1" applyFont="1" applyFill="1" applyBorder="1" applyAlignment="1" applyProtection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9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44" t="str">
        <f>конс.!A1</f>
        <v>Исполнение  бюджета  Пудожского муниципального района на 01.10.2021г. В сравнении с соответствующим периодом прошлого года.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268" ht="18.75" customHeight="1">
      <c r="A2" s="3"/>
      <c r="C2" s="252" t="s">
        <v>0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  <c r="DS2" s="252"/>
      <c r="DT2" s="252"/>
      <c r="DU2" s="252"/>
      <c r="DV2" s="252"/>
    </row>
    <row r="3" spans="1:268" ht="15.75" customHeight="1">
      <c r="C3" s="252" t="s">
        <v>1</v>
      </c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33" t="s">
        <v>3</v>
      </c>
      <c r="B5" s="234"/>
      <c r="C5" s="239" t="str">
        <f>'бюджет округа (района)'!C5</f>
        <v>2014 год</v>
      </c>
      <c r="D5" s="240"/>
      <c r="E5" s="241">
        <f>'бюджет округа (района)'!D5:Z5</f>
        <v>0</v>
      </c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>
        <f>'бюджет округа (района)'!AA5:BL5</f>
        <v>0</v>
      </c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1"/>
      <c r="BU5" s="241"/>
      <c r="BV5" s="241"/>
      <c r="BW5" s="241"/>
      <c r="BX5" s="241"/>
      <c r="BY5" s="241"/>
      <c r="BZ5" s="241"/>
      <c r="CA5" s="241"/>
      <c r="CB5" s="241"/>
      <c r="CC5" s="241"/>
      <c r="CD5" s="241"/>
      <c r="CE5" s="241"/>
      <c r="CF5" s="241"/>
      <c r="CG5" s="241"/>
      <c r="CH5" s="241"/>
      <c r="CI5" s="241"/>
      <c r="CJ5" s="241"/>
      <c r="CK5" s="241"/>
      <c r="CL5" s="241"/>
      <c r="CM5" s="241"/>
      <c r="CN5" s="241"/>
      <c r="CO5" s="241"/>
      <c r="CP5" s="241"/>
      <c r="CQ5" s="241"/>
      <c r="CR5" s="241"/>
      <c r="CS5" s="241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9"/>
    </row>
    <row r="6" spans="1:268" s="120" customFormat="1" ht="16.5" customHeight="1">
      <c r="A6" s="235"/>
      <c r="B6" s="236"/>
      <c r="C6" s="242" t="s">
        <v>149</v>
      </c>
      <c r="D6" s="242"/>
      <c r="E6" s="243" t="s">
        <v>149</v>
      </c>
      <c r="F6" s="243"/>
      <c r="G6" s="242" t="s">
        <v>8</v>
      </c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 t="s">
        <v>150</v>
      </c>
      <c r="AZ6" s="242"/>
      <c r="BA6" s="255" t="s">
        <v>96</v>
      </c>
      <c r="BB6" s="255"/>
      <c r="BC6" s="256" t="s">
        <v>10</v>
      </c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45" t="s">
        <v>125</v>
      </c>
      <c r="DR6" s="246"/>
      <c r="DS6" s="249" t="s">
        <v>126</v>
      </c>
      <c r="DT6" s="249"/>
      <c r="DU6" s="249" t="s">
        <v>96</v>
      </c>
      <c r="DV6" s="24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35"/>
      <c r="B7" s="236"/>
      <c r="C7" s="242"/>
      <c r="D7" s="242"/>
      <c r="E7" s="243"/>
      <c r="F7" s="243"/>
      <c r="G7" s="250" t="s">
        <v>11</v>
      </c>
      <c r="H7" s="250"/>
      <c r="I7" s="250" t="s">
        <v>12</v>
      </c>
      <c r="J7" s="250"/>
      <c r="K7" s="251" t="s">
        <v>70</v>
      </c>
      <c r="L7" s="251"/>
      <c r="M7" s="250" t="s">
        <v>13</v>
      </c>
      <c r="N7" s="250"/>
      <c r="O7" s="251" t="s">
        <v>14</v>
      </c>
      <c r="P7" s="251"/>
      <c r="Q7" s="250" t="s">
        <v>15</v>
      </c>
      <c r="R7" s="250"/>
      <c r="S7" s="251" t="s">
        <v>81</v>
      </c>
      <c r="T7" s="251"/>
      <c r="U7" s="250" t="s">
        <v>16</v>
      </c>
      <c r="V7" s="250"/>
      <c r="W7" s="251" t="s">
        <v>82</v>
      </c>
      <c r="X7" s="251"/>
      <c r="Y7" s="250" t="s">
        <v>17</v>
      </c>
      <c r="Z7" s="250"/>
      <c r="AA7" s="251" t="s">
        <v>83</v>
      </c>
      <c r="AB7" s="251"/>
      <c r="AC7" s="250" t="s">
        <v>18</v>
      </c>
      <c r="AD7" s="250"/>
      <c r="AE7" s="251" t="s">
        <v>84</v>
      </c>
      <c r="AF7" s="251"/>
      <c r="AG7" s="250" t="s">
        <v>19</v>
      </c>
      <c r="AH7" s="250"/>
      <c r="AI7" s="251" t="s">
        <v>85</v>
      </c>
      <c r="AJ7" s="251"/>
      <c r="AK7" s="250" t="s">
        <v>20</v>
      </c>
      <c r="AL7" s="250"/>
      <c r="AM7" s="251" t="s">
        <v>86</v>
      </c>
      <c r="AN7" s="251"/>
      <c r="AO7" s="250" t="s">
        <v>21</v>
      </c>
      <c r="AP7" s="250"/>
      <c r="AQ7" s="251" t="s">
        <v>87</v>
      </c>
      <c r="AR7" s="251"/>
      <c r="AS7" s="250" t="s">
        <v>22</v>
      </c>
      <c r="AT7" s="250"/>
      <c r="AU7" s="251" t="s">
        <v>88</v>
      </c>
      <c r="AV7" s="251"/>
      <c r="AW7" s="250" t="s">
        <v>23</v>
      </c>
      <c r="AX7" s="250"/>
      <c r="AY7" s="242"/>
      <c r="AZ7" s="242"/>
      <c r="BA7" s="255"/>
      <c r="BB7" s="255"/>
      <c r="BC7" s="250" t="s">
        <v>11</v>
      </c>
      <c r="BD7" s="250"/>
      <c r="BE7" s="250" t="s">
        <v>12</v>
      </c>
      <c r="BF7" s="250"/>
      <c r="BG7" s="251" t="s">
        <v>70</v>
      </c>
      <c r="BH7" s="251"/>
      <c r="BI7" s="253" t="s">
        <v>96</v>
      </c>
      <c r="BJ7" s="254"/>
      <c r="BK7" s="250" t="s">
        <v>13</v>
      </c>
      <c r="BL7" s="250"/>
      <c r="BM7" s="251" t="s">
        <v>14</v>
      </c>
      <c r="BN7" s="251"/>
      <c r="BO7" s="253" t="s">
        <v>96</v>
      </c>
      <c r="BP7" s="254"/>
      <c r="BQ7" s="250" t="s">
        <v>15</v>
      </c>
      <c r="BR7" s="250"/>
      <c r="BS7" s="251" t="s">
        <v>81</v>
      </c>
      <c r="BT7" s="251"/>
      <c r="BU7" s="253" t="s">
        <v>96</v>
      </c>
      <c r="BV7" s="254"/>
      <c r="BW7" s="250" t="s">
        <v>141</v>
      </c>
      <c r="BX7" s="250"/>
      <c r="BY7" s="251" t="s">
        <v>82</v>
      </c>
      <c r="BZ7" s="251"/>
      <c r="CA7" s="253" t="s">
        <v>96</v>
      </c>
      <c r="CB7" s="254"/>
      <c r="CC7" s="250" t="s">
        <v>17</v>
      </c>
      <c r="CD7" s="250"/>
      <c r="CE7" s="251" t="s">
        <v>83</v>
      </c>
      <c r="CF7" s="251"/>
      <c r="CG7" s="253" t="s">
        <v>96</v>
      </c>
      <c r="CH7" s="254"/>
      <c r="CI7" s="250" t="s">
        <v>18</v>
      </c>
      <c r="CJ7" s="250"/>
      <c r="CK7" s="251" t="s">
        <v>84</v>
      </c>
      <c r="CL7" s="251"/>
      <c r="CM7" s="253" t="s">
        <v>96</v>
      </c>
      <c r="CN7" s="254"/>
      <c r="CO7" s="250" t="s">
        <v>19</v>
      </c>
      <c r="CP7" s="250"/>
      <c r="CQ7" s="251" t="s">
        <v>85</v>
      </c>
      <c r="CR7" s="251"/>
      <c r="CS7" s="253" t="s">
        <v>96</v>
      </c>
      <c r="CT7" s="254"/>
      <c r="CU7" s="250" t="s">
        <v>20</v>
      </c>
      <c r="CV7" s="250"/>
      <c r="CW7" s="251" t="s">
        <v>86</v>
      </c>
      <c r="CX7" s="251"/>
      <c r="CY7" s="253" t="s">
        <v>96</v>
      </c>
      <c r="CZ7" s="254"/>
      <c r="DA7" s="250" t="s">
        <v>21</v>
      </c>
      <c r="DB7" s="250"/>
      <c r="DC7" s="251" t="s">
        <v>87</v>
      </c>
      <c r="DD7" s="251"/>
      <c r="DE7" s="253" t="s">
        <v>96</v>
      </c>
      <c r="DF7" s="254"/>
      <c r="DG7" s="250" t="s">
        <v>22</v>
      </c>
      <c r="DH7" s="250"/>
      <c r="DI7" s="251" t="s">
        <v>88</v>
      </c>
      <c r="DJ7" s="251"/>
      <c r="DK7" s="253" t="s">
        <v>96</v>
      </c>
      <c r="DL7" s="254"/>
      <c r="DM7" s="250" t="s">
        <v>23</v>
      </c>
      <c r="DN7" s="250"/>
      <c r="DO7" s="259" t="str">
        <f>'бюджет округа (района)'!BI7:BI7</f>
        <v>Ожидаемая оценка на __________</v>
      </c>
      <c r="DP7" s="259"/>
      <c r="DQ7" s="247"/>
      <c r="DR7" s="248"/>
      <c r="DS7" s="249"/>
      <c r="DT7" s="249"/>
      <c r="DU7" s="249"/>
      <c r="DV7" s="24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37"/>
      <c r="B8" s="23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60" t="s">
        <v>29</v>
      </c>
      <c r="B9" s="261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62" t="s">
        <v>30</v>
      </c>
      <c r="B10" s="26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57" t="s">
        <v>31</v>
      </c>
      <c r="B11" s="258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57" t="s">
        <v>32</v>
      </c>
      <c r="B13" s="258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57" t="s">
        <v>80</v>
      </c>
      <c r="B14" s="258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57" t="s">
        <v>33</v>
      </c>
      <c r="B15" s="258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57" t="s">
        <v>35</v>
      </c>
      <c r="B16" s="258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57" t="s">
        <v>36</v>
      </c>
      <c r="B17" s="258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57" t="s">
        <v>37</v>
      </c>
      <c r="B18" s="258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57" t="s">
        <v>38</v>
      </c>
      <c r="B19" s="258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57" t="s">
        <v>39</v>
      </c>
      <c r="B20" s="258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57" t="s">
        <v>40</v>
      </c>
      <c r="B21" s="258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57" t="s">
        <v>41</v>
      </c>
      <c r="B22" s="258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57" t="s">
        <v>89</v>
      </c>
      <c r="B23" s="258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57" t="s">
        <v>90</v>
      </c>
      <c r="B24" s="258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57" t="s">
        <v>42</v>
      </c>
      <c r="B25" s="258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57" t="s">
        <v>43</v>
      </c>
      <c r="B26" s="258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62" t="s">
        <v>44</v>
      </c>
      <c r="B27" s="26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64" t="s">
        <v>94</v>
      </c>
      <c r="B28" s="265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64" t="s">
        <v>45</v>
      </c>
      <c r="B29" s="265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64" t="s">
        <v>91</v>
      </c>
      <c r="B30" s="265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64" t="s">
        <v>46</v>
      </c>
      <c r="B31" s="265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64" t="s">
        <v>92</v>
      </c>
      <c r="B32" s="265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64" t="s">
        <v>142</v>
      </c>
      <c r="B33" s="265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64" t="s">
        <v>118</v>
      </c>
      <c r="B34" s="265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64" t="s">
        <v>48</v>
      </c>
      <c r="B35" s="265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64" t="s">
        <v>93</v>
      </c>
      <c r="B36" s="265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60" t="s">
        <v>49</v>
      </c>
      <c r="B37" s="261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66" t="s">
        <v>100</v>
      </c>
      <c r="B38" s="267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68" t="s">
        <v>105</v>
      </c>
      <c r="B39" s="26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68" t="s">
        <v>99</v>
      </c>
      <c r="B40" s="26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68" t="s">
        <v>95</v>
      </c>
      <c r="B41" s="26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68" t="s">
        <v>98</v>
      </c>
      <c r="B42" s="26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70" t="s">
        <v>97</v>
      </c>
      <c r="B43" s="271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70" t="s">
        <v>101</v>
      </c>
      <c r="B44" s="271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70" t="s">
        <v>102</v>
      </c>
      <c r="B45" s="271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70" t="s">
        <v>103</v>
      </c>
      <c r="B46" s="271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70" t="s">
        <v>106</v>
      </c>
      <c r="B47" s="271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68" t="s">
        <v>132</v>
      </c>
      <c r="B48" s="26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68" t="s">
        <v>108</v>
      </c>
      <c r="B49" s="26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68" t="s">
        <v>110</v>
      </c>
      <c r="B50" s="26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68" t="s">
        <v>111</v>
      </c>
      <c r="B51" s="26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68" t="s">
        <v>112</v>
      </c>
      <c r="B52" s="26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68" t="s">
        <v>104</v>
      </c>
      <c r="B53" s="26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68" t="s">
        <v>107</v>
      </c>
      <c r="B54" s="26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68" t="s">
        <v>131</v>
      </c>
      <c r="B55" s="26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68" t="s">
        <v>109</v>
      </c>
      <c r="B56" s="26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68" t="s">
        <v>119</v>
      </c>
      <c r="B57" s="26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68" t="s">
        <v>120</v>
      </c>
      <c r="B58" s="26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68" t="s">
        <v>121</v>
      </c>
      <c r="B59" s="26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68" t="s">
        <v>122</v>
      </c>
      <c r="B60" s="26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68" t="s">
        <v>123</v>
      </c>
      <c r="B61" s="26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68" t="s">
        <v>124</v>
      </c>
      <c r="B62" s="26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68" t="s">
        <v>133</v>
      </c>
      <c r="B63" s="26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60" t="s">
        <v>50</v>
      </c>
      <c r="B74" s="261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72" t="s">
        <v>52</v>
      </c>
      <c r="B75" s="273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74" t="s">
        <v>127</v>
      </c>
      <c r="B76" s="27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60" t="s">
        <v>53</v>
      </c>
      <c r="B77" s="261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76" t="s">
        <v>54</v>
      </c>
      <c r="B78" s="277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64" t="s">
        <v>144</v>
      </c>
      <c r="B79" s="265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64" t="s">
        <v>145</v>
      </c>
      <c r="B80" s="265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76" t="s">
        <v>57</v>
      </c>
      <c r="B81" s="277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64" t="s">
        <v>144</v>
      </c>
      <c r="B82" s="265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64" t="s">
        <v>146</v>
      </c>
      <c r="B83" s="265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76" t="s">
        <v>58</v>
      </c>
      <c r="B84" s="277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64" t="s">
        <v>147</v>
      </c>
      <c r="B85" s="265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64" t="s">
        <v>148</v>
      </c>
      <c r="B86" s="265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76" t="s">
        <v>61</v>
      </c>
      <c r="B87" s="277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78" t="s">
        <v>62</v>
      </c>
      <c r="B88" s="27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80" t="s">
        <v>63</v>
      </c>
      <c r="B89" s="281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60" t="s">
        <v>136</v>
      </c>
      <c r="B90" s="261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84" t="s">
        <v>64</v>
      </c>
      <c r="B91" s="28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68" t="s">
        <v>38</v>
      </c>
      <c r="B92" s="26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64" t="s">
        <v>143</v>
      </c>
      <c r="B93" s="265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68" t="s">
        <v>65</v>
      </c>
      <c r="B94" s="26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82" t="s">
        <v>67</v>
      </c>
      <c r="B95" s="28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82" t="s">
        <v>34</v>
      </c>
      <c r="B96" s="28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82" t="s">
        <v>34</v>
      </c>
      <c r="B97" s="28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82" t="s">
        <v>34</v>
      </c>
      <c r="B98" s="28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82" t="s">
        <v>34</v>
      </c>
      <c r="B99" s="28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82" t="s">
        <v>34</v>
      </c>
      <c r="B100" s="28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84" t="s">
        <v>68</v>
      </c>
      <c r="B101" s="28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68">
        <v>243</v>
      </c>
      <c r="B102" s="26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68">
        <v>244</v>
      </c>
      <c r="B103" s="26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68">
        <v>414</v>
      </c>
      <c r="B104" s="26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68">
        <v>521</v>
      </c>
      <c r="B105" s="26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68">
        <v>831</v>
      </c>
      <c r="B106" s="26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68">
        <v>851</v>
      </c>
      <c r="B107" s="26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68">
        <v>853</v>
      </c>
      <c r="B108" s="26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82"/>
      <c r="B112" s="28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86"/>
      <c r="B113" s="287"/>
      <c r="C113" s="288" t="str">
        <f>DQ113</f>
        <v>на 1 января  очередного финансового года</v>
      </c>
      <c r="D113" s="288"/>
      <c r="E113" s="288" t="str">
        <f>C113</f>
        <v>на 1 января  очередного финансового года</v>
      </c>
      <c r="F113" s="288"/>
      <c r="G113" s="289" t="s">
        <v>69</v>
      </c>
      <c r="H113" s="289"/>
      <c r="I113" s="289" t="s">
        <v>70</v>
      </c>
      <c r="J113" s="289"/>
      <c r="K113" s="290" t="s">
        <v>151</v>
      </c>
      <c r="L113" s="290"/>
      <c r="M113" s="289" t="s">
        <v>14</v>
      </c>
      <c r="N113" s="289"/>
      <c r="O113" s="290" t="s">
        <v>151</v>
      </c>
      <c r="P113" s="290"/>
      <c r="Q113" s="289" t="s">
        <v>137</v>
      </c>
      <c r="R113" s="289"/>
      <c r="S113" s="290" t="s">
        <v>151</v>
      </c>
      <c r="T113" s="290"/>
      <c r="U113" s="289" t="s">
        <v>138</v>
      </c>
      <c r="V113" s="289"/>
      <c r="W113" s="290" t="s">
        <v>151</v>
      </c>
      <c r="X113" s="290"/>
      <c r="Y113" s="289" t="s">
        <v>83</v>
      </c>
      <c r="Z113" s="289"/>
      <c r="AA113" s="290" t="s">
        <v>151</v>
      </c>
      <c r="AB113" s="290"/>
      <c r="AC113" s="289" t="s">
        <v>84</v>
      </c>
      <c r="AD113" s="289"/>
      <c r="AE113" s="290" t="s">
        <v>151</v>
      </c>
      <c r="AF113" s="290"/>
      <c r="AG113" s="289" t="s">
        <v>85</v>
      </c>
      <c r="AH113" s="289"/>
      <c r="AI113" s="290" t="s">
        <v>151</v>
      </c>
      <c r="AJ113" s="290"/>
      <c r="AK113" s="289" t="s">
        <v>86</v>
      </c>
      <c r="AL113" s="289"/>
      <c r="AM113" s="290" t="s">
        <v>151</v>
      </c>
      <c r="AN113" s="290"/>
      <c r="AO113" s="289" t="s">
        <v>87</v>
      </c>
      <c r="AP113" s="289"/>
      <c r="AQ113" s="290" t="s">
        <v>151</v>
      </c>
      <c r="AR113" s="290"/>
      <c r="AS113" s="289" t="s">
        <v>88</v>
      </c>
      <c r="AT113" s="289"/>
      <c r="AU113" s="290" t="s">
        <v>151</v>
      </c>
      <c r="AV113" s="290"/>
      <c r="AW113" s="288" t="str">
        <f>E113</f>
        <v>на 1 января  очередного финансового года</v>
      </c>
      <c r="AX113" s="288"/>
      <c r="AY113" s="288" t="s">
        <v>71</v>
      </c>
      <c r="AZ113" s="288"/>
      <c r="BA113" s="290" t="str">
        <f>BA6</f>
        <v>Темп роста (снижения) к исполнено за отчетный год, %</v>
      </c>
      <c r="BB113" s="290"/>
      <c r="BC113" s="289" t="s">
        <v>69</v>
      </c>
      <c r="BD113" s="289"/>
      <c r="BE113" s="289" t="s">
        <v>70</v>
      </c>
      <c r="BF113" s="289"/>
      <c r="BG113" s="290" t="s">
        <v>152</v>
      </c>
      <c r="BH113" s="290"/>
      <c r="BI113" s="290" t="str">
        <f>BI7</f>
        <v>Темп роста (снижения) к исполнено за отчетный год, %</v>
      </c>
      <c r="BJ113" s="290"/>
      <c r="BK113" s="289" t="s">
        <v>14</v>
      </c>
      <c r="BL113" s="289"/>
      <c r="BM113" s="290" t="s">
        <v>152</v>
      </c>
      <c r="BN113" s="290"/>
      <c r="BO113" s="290" t="str">
        <f>BO7</f>
        <v>Темп роста (снижения) к исполнено за отчетный год, %</v>
      </c>
      <c r="BP113" s="290"/>
      <c r="BQ113" s="289" t="s">
        <v>81</v>
      </c>
      <c r="BR113" s="289"/>
      <c r="BS113" s="290" t="s">
        <v>152</v>
      </c>
      <c r="BT113" s="290"/>
      <c r="BU113" s="290" t="str">
        <f>BU7</f>
        <v>Темп роста (снижения) к исполнено за отчетный год, %</v>
      </c>
      <c r="BV113" s="290"/>
      <c r="BW113" s="289" t="s">
        <v>82</v>
      </c>
      <c r="BX113" s="289"/>
      <c r="BY113" s="290" t="s">
        <v>152</v>
      </c>
      <c r="BZ113" s="290"/>
      <c r="CA113" s="290" t="str">
        <f>CA7</f>
        <v>Темп роста (снижения) к исполнено за отчетный год, %</v>
      </c>
      <c r="CB113" s="290"/>
      <c r="CC113" s="289" t="s">
        <v>83</v>
      </c>
      <c r="CD113" s="289"/>
      <c r="CE113" s="290" t="s">
        <v>152</v>
      </c>
      <c r="CF113" s="290"/>
      <c r="CG113" s="290" t="str">
        <f>CG7</f>
        <v>Темп роста (снижения) к исполнено за отчетный год, %</v>
      </c>
      <c r="CH113" s="290"/>
      <c r="CI113" s="289" t="s">
        <v>84</v>
      </c>
      <c r="CJ113" s="289"/>
      <c r="CK113" s="290" t="s">
        <v>152</v>
      </c>
      <c r="CL113" s="290"/>
      <c r="CM113" s="290" t="str">
        <f>CM7</f>
        <v>Темп роста (снижения) к исполнено за отчетный год, %</v>
      </c>
      <c r="CN113" s="290"/>
      <c r="CO113" s="289" t="s">
        <v>85</v>
      </c>
      <c r="CP113" s="289"/>
      <c r="CQ113" s="290" t="s">
        <v>152</v>
      </c>
      <c r="CR113" s="290"/>
      <c r="CS113" s="290" t="str">
        <f>CS7</f>
        <v>Темп роста (снижения) к исполнено за отчетный год, %</v>
      </c>
      <c r="CT113" s="290"/>
      <c r="CU113" s="289" t="s">
        <v>86</v>
      </c>
      <c r="CV113" s="289"/>
      <c r="CW113" s="290" t="s">
        <v>152</v>
      </c>
      <c r="CX113" s="290"/>
      <c r="CY113" s="290" t="str">
        <f>CY7</f>
        <v>Темп роста (снижения) к исполнено за отчетный год, %</v>
      </c>
      <c r="CZ113" s="290"/>
      <c r="DA113" s="289" t="s">
        <v>87</v>
      </c>
      <c r="DB113" s="289"/>
      <c r="DC113" s="290" t="s">
        <v>152</v>
      </c>
      <c r="DD113" s="290"/>
      <c r="DE113" s="290" t="str">
        <f>DE7</f>
        <v>Темп роста (снижения) к исполнено за отчетный год, %</v>
      </c>
      <c r="DF113" s="290"/>
      <c r="DG113" s="289" t="s">
        <v>88</v>
      </c>
      <c r="DH113" s="289"/>
      <c r="DI113" s="290" t="s">
        <v>152</v>
      </c>
      <c r="DJ113" s="290"/>
      <c r="DK113" s="290" t="str">
        <f>DK7</f>
        <v>Темп роста (снижения) к исполнено за отчетный год, %</v>
      </c>
      <c r="DL113" s="290"/>
      <c r="DM113" s="290" t="str">
        <f>AY113</f>
        <v>на 1 января  очередного финансового года</v>
      </c>
      <c r="DN113" s="290"/>
      <c r="DO113" s="290" t="str">
        <f>DO7</f>
        <v>Ожидаемая оценка на __________</v>
      </c>
      <c r="DP113" s="290"/>
      <c r="DQ113" s="290" t="s">
        <v>71</v>
      </c>
      <c r="DR113" s="290"/>
      <c r="DS113" s="290" t="str">
        <f>DS6</f>
        <v>Темп роста (снижения) к утверждено на текущий год, %</v>
      </c>
      <c r="DT113" s="290"/>
      <c r="DU113" s="290" t="str">
        <f>DU6</f>
        <v>Темп роста (снижения) к исполнено за отчетный год, %</v>
      </c>
      <c r="DV113" s="290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91" t="s">
        <v>153</v>
      </c>
      <c r="B114" s="292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72" t="s">
        <v>73</v>
      </c>
      <c r="B118" s="273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60" t="s">
        <v>74</v>
      </c>
      <c r="B119" s="261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95" t="s">
        <v>75</v>
      </c>
      <c r="B120" s="29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95" t="s">
        <v>76</v>
      </c>
      <c r="B121" s="29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95" t="s">
        <v>129</v>
      </c>
      <c r="B122" s="29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60" t="s">
        <v>77</v>
      </c>
      <c r="B123" s="261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95" t="s">
        <v>75</v>
      </c>
      <c r="B124" s="29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95" t="s">
        <v>76</v>
      </c>
      <c r="B125" s="29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95" t="s">
        <v>129</v>
      </c>
      <c r="B126" s="29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60" t="s">
        <v>135</v>
      </c>
      <c r="B127" s="261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97" t="s">
        <v>78</v>
      </c>
      <c r="B128" s="298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93" t="s">
        <v>79</v>
      </c>
      <c r="B129" s="29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93" t="s">
        <v>134</v>
      </c>
      <c r="B130" s="29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P241"/>
  <sheetViews>
    <sheetView tabSelected="1" view="pageBreakPreview" zoomScale="66" zoomScaleSheetLayoutView="66" zoomScalePageLayoutView="60" workbookViewId="0">
      <pane xSplit="2" ySplit="8" topLeftCell="C24" activePane="bottomRight" state="frozen"/>
      <selection pane="topRight" activeCell="C1" sqref="C1"/>
      <selection pane="bottomLeft" activeCell="A10" sqref="A10"/>
      <selection pane="bottomRight" sqref="A1:G2"/>
    </sheetView>
  </sheetViews>
  <sheetFormatPr defaultRowHeight="15"/>
  <cols>
    <col min="1" max="1" width="57.83203125" style="204" customWidth="1"/>
    <col min="2" max="2" width="13.6640625" style="204" customWidth="1"/>
    <col min="3" max="3" width="20" style="203" customWidth="1"/>
    <col min="4" max="4" width="12.33203125" style="203" hidden="1" customWidth="1"/>
    <col min="5" max="5" width="8" style="203" hidden="1" customWidth="1"/>
    <col min="6" max="6" width="18.33203125" style="8" customWidth="1"/>
    <col min="7" max="7" width="15" style="8" customWidth="1"/>
    <col min="8" max="11" width="10.6640625" style="8" hidden="1" customWidth="1"/>
    <col min="12" max="27" width="12.33203125" style="1" customWidth="1"/>
    <col min="28" max="146" width="9.33203125" style="1"/>
    <col min="147" max="16384" width="9.33203125" style="8"/>
  </cols>
  <sheetData>
    <row r="1" spans="1:146" ht="15" customHeight="1">
      <c r="A1" s="299" t="s">
        <v>199</v>
      </c>
      <c r="B1" s="299"/>
      <c r="C1" s="299"/>
      <c r="D1" s="299"/>
      <c r="E1" s="299"/>
      <c r="F1" s="299"/>
      <c r="G1" s="299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</row>
    <row r="2" spans="1:146" ht="32.25" customHeight="1">
      <c r="A2" s="299"/>
      <c r="B2" s="299"/>
      <c r="C2" s="299"/>
      <c r="D2" s="299"/>
      <c r="E2" s="299"/>
      <c r="F2" s="299"/>
      <c r="G2" s="299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</row>
    <row r="3" spans="1:146" ht="16.5" customHeight="1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146" ht="16.5" customHeight="1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</row>
    <row r="5" spans="1:146" ht="30.75" customHeight="1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1:146" ht="15.75" customHeight="1">
      <c r="A6" s="308" t="s">
        <v>3</v>
      </c>
      <c r="B6" s="308"/>
      <c r="C6" s="368" t="s">
        <v>200</v>
      </c>
      <c r="D6" s="369"/>
      <c r="E6" s="367" t="s">
        <v>201</v>
      </c>
      <c r="F6" s="367"/>
      <c r="G6" s="368" t="s">
        <v>96</v>
      </c>
      <c r="H6" s="370"/>
      <c r="I6" s="370"/>
      <c r="J6" s="369"/>
      <c r="K6" s="366" t="s">
        <v>125</v>
      </c>
    </row>
    <row r="7" spans="1:146" s="205" customFormat="1" ht="64.5" customHeight="1">
      <c r="A7" s="308"/>
      <c r="B7" s="308"/>
      <c r="C7" s="371"/>
      <c r="D7" s="372"/>
      <c r="E7" s="367"/>
      <c r="F7" s="367"/>
      <c r="G7" s="371"/>
      <c r="H7" s="373"/>
      <c r="I7" s="373"/>
      <c r="J7" s="372"/>
      <c r="K7" s="366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</row>
    <row r="8" spans="1:146" s="205" customFormat="1" ht="79.5" customHeight="1">
      <c r="A8" s="308"/>
      <c r="B8" s="308"/>
      <c r="C8" s="95" t="s">
        <v>202</v>
      </c>
      <c r="D8" s="95" t="s">
        <v>173</v>
      </c>
      <c r="E8" s="95" t="s">
        <v>172</v>
      </c>
      <c r="F8" s="95" t="s">
        <v>202</v>
      </c>
      <c r="G8" s="95" t="s">
        <v>203</v>
      </c>
      <c r="H8" s="95" t="s">
        <v>173</v>
      </c>
      <c r="I8" s="95" t="s">
        <v>172</v>
      </c>
      <c r="J8" s="95" t="s">
        <v>173</v>
      </c>
      <c r="K8" s="95" t="s">
        <v>172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</row>
    <row r="9" spans="1:146" s="207" customFormat="1" ht="16.5">
      <c r="A9" s="309" t="s">
        <v>29</v>
      </c>
      <c r="B9" s="310"/>
      <c r="C9" s="199">
        <v>492940.14199999999</v>
      </c>
      <c r="D9" s="199">
        <f>D11+D41</f>
        <v>0</v>
      </c>
      <c r="E9" s="199">
        <f t="shared" ref="E9" si="0">E11+E41</f>
        <v>0</v>
      </c>
      <c r="F9" s="199">
        <v>459710.8</v>
      </c>
      <c r="G9" s="198">
        <f>IF(C9=0,1,F9/C9)</f>
        <v>0.93258949886860709</v>
      </c>
      <c r="H9" s="199" t="e">
        <f>H11+H41</f>
        <v>#REF!</v>
      </c>
      <c r="I9" s="199" t="e">
        <f t="shared" ref="I9" si="1">I11+I41</f>
        <v>#REF!</v>
      </c>
      <c r="J9" s="199" t="e">
        <f>J11+J41</f>
        <v>#REF!</v>
      </c>
      <c r="K9" s="199" t="e">
        <f t="shared" ref="K9" si="2">K11+K41</f>
        <v>#REF!</v>
      </c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</row>
    <row r="10" spans="1:146" s="207" customFormat="1" ht="16.5">
      <c r="A10" s="208" t="s">
        <v>174</v>
      </c>
      <c r="B10" s="209"/>
      <c r="C10" s="199">
        <v>220185.14199999999</v>
      </c>
      <c r="D10" s="199">
        <f t="shared" ref="D10:E10" si="3">D11+D42</f>
        <v>0</v>
      </c>
      <c r="E10" s="199">
        <f t="shared" si="3"/>
        <v>0</v>
      </c>
      <c r="F10" s="199">
        <v>217869.7</v>
      </c>
      <c r="G10" s="198">
        <f>IF(C10=0,1,F10/C10)</f>
        <v>0.98948411332859154</v>
      </c>
      <c r="H10" s="199">
        <f>H12+H43</f>
        <v>0</v>
      </c>
      <c r="I10" s="199">
        <f>I12+I43</f>
        <v>0</v>
      </c>
      <c r="J10" s="199">
        <f>J12+J43</f>
        <v>0</v>
      </c>
      <c r="K10" s="199">
        <f>K12+K43</f>
        <v>0</v>
      </c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  <c r="CV10" s="206"/>
      <c r="CW10" s="206"/>
      <c r="CX10" s="206"/>
      <c r="CY10" s="206"/>
      <c r="CZ10" s="206"/>
      <c r="DA10" s="206"/>
      <c r="DB10" s="206"/>
      <c r="DC10" s="206"/>
      <c r="DD10" s="206"/>
      <c r="DE10" s="206"/>
      <c r="DF10" s="206"/>
      <c r="DG10" s="206"/>
      <c r="DH10" s="206"/>
      <c r="DI10" s="206"/>
      <c r="DJ10" s="206"/>
      <c r="DK10" s="206"/>
      <c r="DL10" s="206"/>
      <c r="DM10" s="206"/>
      <c r="DN10" s="206"/>
      <c r="DO10" s="206"/>
      <c r="DP10" s="206"/>
      <c r="DQ10" s="206"/>
      <c r="DR10" s="206"/>
      <c r="DS10" s="206"/>
      <c r="DT10" s="206"/>
      <c r="DU10" s="206"/>
      <c r="DV10" s="206"/>
      <c r="DW10" s="206"/>
      <c r="DX10" s="206"/>
      <c r="DY10" s="206"/>
      <c r="DZ10" s="206"/>
      <c r="EA10" s="206"/>
      <c r="EB10" s="206"/>
      <c r="EC10" s="206"/>
      <c r="ED10" s="206"/>
      <c r="EE10" s="206"/>
      <c r="EF10" s="206"/>
      <c r="EG10" s="206"/>
      <c r="EH10" s="206"/>
      <c r="EI10" s="206"/>
      <c r="EJ10" s="206"/>
      <c r="EK10" s="206"/>
      <c r="EL10" s="206"/>
      <c r="EM10" s="206"/>
      <c r="EN10" s="206"/>
      <c r="EO10" s="206"/>
      <c r="EP10" s="206"/>
    </row>
    <row r="11" spans="1:146" s="211" customFormat="1" ht="18" customHeight="1">
      <c r="A11" s="300" t="s">
        <v>30</v>
      </c>
      <c r="B11" s="301"/>
      <c r="C11" s="197">
        <v>74592.141999999993</v>
      </c>
      <c r="D11" s="197">
        <f t="shared" ref="D11" si="4">D12+D14+D15+D16+D17+D20+D21+D22+D23+D29+D30+D34+D38+D40+D35</f>
        <v>0</v>
      </c>
      <c r="E11" s="197">
        <f t="shared" ref="E11" si="5">E12+E14+E15+E20+E21+E22+E23+E29+E30+E34+E38+E40+E35</f>
        <v>0</v>
      </c>
      <c r="F11" s="199">
        <v>79727.7</v>
      </c>
      <c r="G11" s="198">
        <f>IF(C11=0,1,F11/C11)</f>
        <v>1.0688485122199602</v>
      </c>
      <c r="H11" s="197">
        <f t="shared" ref="H11" si="6">H12+H14+H15+H16+H17+H20+H21+H22+H23+H29+H30+H34+H38+H40+H35</f>
        <v>0</v>
      </c>
      <c r="I11" s="197">
        <f t="shared" ref="I11" si="7">I12+I14+I15+I20+I21+I22+I23+I29+I30+I34+I38+I40+I35</f>
        <v>0</v>
      </c>
      <c r="J11" s="197">
        <f t="shared" ref="J11" si="8">J12+J14+J15+J16+J17+J20+J21+J22+J23+J29+J30+J34+J38+J40+J35</f>
        <v>0</v>
      </c>
      <c r="K11" s="197">
        <f t="shared" ref="K11" si="9">K12+K14+K15+K20+K21+K22+K23+K29+K30+K34+K38+K40+K35</f>
        <v>0</v>
      </c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</row>
    <row r="12" spans="1:146" s="214" customFormat="1" ht="33.75" customHeight="1">
      <c r="A12" s="304" t="s">
        <v>31</v>
      </c>
      <c r="B12" s="305"/>
      <c r="C12" s="196">
        <v>44105</v>
      </c>
      <c r="D12" s="196"/>
      <c r="E12" s="196"/>
      <c r="F12" s="199">
        <v>46468</v>
      </c>
      <c r="G12" s="200">
        <f>IF(C12=0,1,F12/C12)</f>
        <v>1.0535766919850358</v>
      </c>
      <c r="H12" s="196">
        <f>'бюджет округа (района)'!BH11+'бюджеты поселений'!BH11</f>
        <v>0</v>
      </c>
      <c r="I12" s="196">
        <f>'бюджет округа (района)'!BH11</f>
        <v>0</v>
      </c>
      <c r="J12" s="196">
        <f>'бюджет округа (района)'!BI11+'бюджеты поселений'!BI11</f>
        <v>0</v>
      </c>
      <c r="K12" s="196">
        <f>'бюджет округа (района)'!BI11</f>
        <v>0</v>
      </c>
      <c r="L12" s="212"/>
      <c r="M12" s="212"/>
      <c r="N12" s="212"/>
      <c r="O12" s="212"/>
      <c r="P12" s="212"/>
      <c r="Q12" s="212"/>
      <c r="R12" s="212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CY12" s="213"/>
      <c r="CZ12" s="213"/>
      <c r="DA12" s="213"/>
      <c r="DB12" s="213"/>
      <c r="DC12" s="213"/>
      <c r="DD12" s="213"/>
      <c r="DE12" s="213"/>
      <c r="DF12" s="213"/>
      <c r="DG12" s="213"/>
      <c r="DH12" s="213"/>
      <c r="DI12" s="213"/>
      <c r="DJ12" s="213"/>
      <c r="DK12" s="213"/>
      <c r="DL12" s="213"/>
      <c r="DM12" s="213"/>
      <c r="DN12" s="213"/>
      <c r="DO12" s="213"/>
      <c r="DP12" s="213"/>
      <c r="DQ12" s="213"/>
      <c r="DR12" s="213"/>
      <c r="DS12" s="213"/>
      <c r="DT12" s="213"/>
      <c r="DU12" s="213"/>
      <c r="DV12" s="213"/>
      <c r="DW12" s="213"/>
      <c r="DX12" s="213"/>
      <c r="DY12" s="213"/>
      <c r="DZ12" s="213"/>
      <c r="EA12" s="213"/>
      <c r="EB12" s="213"/>
      <c r="EC12" s="213"/>
      <c r="ED12" s="213"/>
      <c r="EE12" s="213"/>
      <c r="EF12" s="213"/>
      <c r="EG12" s="213"/>
      <c r="EH12" s="213"/>
      <c r="EI12" s="213"/>
      <c r="EJ12" s="213"/>
      <c r="EK12" s="213"/>
      <c r="EL12" s="213"/>
      <c r="EM12" s="213"/>
      <c r="EN12" s="213"/>
      <c r="EO12" s="213"/>
      <c r="EP12" s="213"/>
    </row>
    <row r="13" spans="1:146" s="214" customFormat="1" ht="18" hidden="1" customHeight="1">
      <c r="A13" s="215" t="s">
        <v>166</v>
      </c>
      <c r="B13" s="216">
        <f>'бюджет округа (района)'!B12</f>
        <v>0</v>
      </c>
      <c r="C13" s="196"/>
      <c r="D13" s="196"/>
      <c r="E13" s="196"/>
      <c r="F13" s="199"/>
      <c r="G13" s="200">
        <f>IF(C13=0,1,F13/C13)</f>
        <v>1</v>
      </c>
      <c r="H13" s="201">
        <f>H12*$B$13/(43+$B$13)</f>
        <v>0</v>
      </c>
      <c r="I13" s="196">
        <f>H13</f>
        <v>0</v>
      </c>
      <c r="J13" s="201">
        <f>J12*$B$13/(43+$B$13)</f>
        <v>0</v>
      </c>
      <c r="K13" s="196">
        <f>J13</f>
        <v>0</v>
      </c>
      <c r="L13" s="212"/>
      <c r="M13" s="212"/>
      <c r="N13" s="212"/>
      <c r="O13" s="212"/>
      <c r="P13" s="212"/>
      <c r="Q13" s="212"/>
      <c r="R13" s="212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213"/>
      <c r="DW13" s="213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3"/>
      <c r="EI13" s="213"/>
      <c r="EJ13" s="213"/>
      <c r="EK13" s="213"/>
      <c r="EL13" s="213"/>
      <c r="EM13" s="213"/>
      <c r="EN13" s="213"/>
      <c r="EO13" s="213"/>
      <c r="EP13" s="213"/>
    </row>
    <row r="14" spans="1:146" s="214" customFormat="1" ht="18" customHeight="1">
      <c r="A14" s="304" t="s">
        <v>32</v>
      </c>
      <c r="B14" s="305"/>
      <c r="C14" s="196">
        <v>7595</v>
      </c>
      <c r="D14" s="196"/>
      <c r="E14" s="196"/>
      <c r="F14" s="199">
        <v>2934</v>
      </c>
      <c r="G14" s="200">
        <f>IF(C14=0,1,F14/C14)</f>
        <v>0.38630678077682684</v>
      </c>
      <c r="H14" s="196">
        <f>'бюджет округа (района)'!BH13+'бюджеты поселений'!BH13</f>
        <v>0</v>
      </c>
      <c r="I14" s="196">
        <f>'бюджет округа (района)'!BH13</f>
        <v>0</v>
      </c>
      <c r="J14" s="196">
        <f>'бюджет округа (района)'!BI13+'бюджеты поселений'!BI13</f>
        <v>0</v>
      </c>
      <c r="K14" s="196">
        <f>'бюджет округа (района)'!BI13</f>
        <v>0</v>
      </c>
      <c r="L14" s="212"/>
      <c r="M14" s="212"/>
      <c r="N14" s="212"/>
      <c r="O14" s="212"/>
      <c r="P14" s="212"/>
      <c r="Q14" s="212"/>
      <c r="R14" s="212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</row>
    <row r="15" spans="1:146" s="214" customFormat="1" ht="18" customHeight="1">
      <c r="A15" s="304" t="s">
        <v>80</v>
      </c>
      <c r="B15" s="305"/>
      <c r="C15" s="196">
        <v>0.14199999999999999</v>
      </c>
      <c r="D15" s="196"/>
      <c r="E15" s="196"/>
      <c r="F15" s="199">
        <v>0.5</v>
      </c>
      <c r="G15" s="200">
        <f>IF(C15=0,1,F15/C15)</f>
        <v>3.5211267605633805</v>
      </c>
      <c r="H15" s="196">
        <f>'бюджет округа (района)'!BH14+'бюджеты поселений'!BH14</f>
        <v>0</v>
      </c>
      <c r="I15" s="196">
        <f>'бюджет округа (района)'!BH14</f>
        <v>0</v>
      </c>
      <c r="J15" s="196">
        <f>'бюджет округа (района)'!BI14+'бюджеты поселений'!BI14</f>
        <v>0</v>
      </c>
      <c r="K15" s="196">
        <f>'бюджет округа (района)'!BI14</f>
        <v>0</v>
      </c>
      <c r="L15" s="212"/>
      <c r="M15" s="212"/>
      <c r="N15" s="212"/>
      <c r="O15" s="212"/>
      <c r="P15" s="212"/>
      <c r="Q15" s="212"/>
      <c r="R15" s="212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</row>
    <row r="16" spans="1:146" s="214" customFormat="1" ht="18" customHeight="1">
      <c r="A16" s="304" t="s">
        <v>33</v>
      </c>
      <c r="B16" s="305"/>
      <c r="C16" s="196">
        <v>0</v>
      </c>
      <c r="D16" s="196"/>
      <c r="E16" s="196"/>
      <c r="F16" s="199">
        <v>0</v>
      </c>
      <c r="G16" s="200">
        <f>IF(C16=0,1,F16/C16)</f>
        <v>1</v>
      </c>
      <c r="H16" s="196">
        <f>'бюджеты поселений'!BH15</f>
        <v>0</v>
      </c>
      <c r="I16" s="196" t="s">
        <v>34</v>
      </c>
      <c r="J16" s="196">
        <f>'бюджеты поселений'!BI15</f>
        <v>0</v>
      </c>
      <c r="K16" s="196" t="s">
        <v>34</v>
      </c>
      <c r="L16" s="212"/>
      <c r="M16" s="212"/>
      <c r="N16" s="212"/>
      <c r="O16" s="212"/>
      <c r="P16" s="212"/>
      <c r="Q16" s="212"/>
      <c r="R16" s="212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CY16" s="213"/>
      <c r="CZ16" s="213"/>
      <c r="DA16" s="213"/>
      <c r="DB16" s="213"/>
      <c r="DC16" s="213"/>
      <c r="DD16" s="213"/>
      <c r="DE16" s="213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3"/>
      <c r="DQ16" s="213"/>
      <c r="DR16" s="213"/>
      <c r="DS16" s="213"/>
      <c r="DT16" s="213"/>
      <c r="DU16" s="213"/>
      <c r="DV16" s="213"/>
      <c r="DW16" s="213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  <c r="EH16" s="213"/>
      <c r="EI16" s="213"/>
      <c r="EJ16" s="213"/>
      <c r="EK16" s="213"/>
      <c r="EL16" s="213"/>
      <c r="EM16" s="213"/>
      <c r="EN16" s="213"/>
      <c r="EO16" s="213"/>
      <c r="EP16" s="213"/>
    </row>
    <row r="17" spans="1:146" s="214" customFormat="1" ht="18" customHeight="1">
      <c r="A17" s="304" t="s">
        <v>184</v>
      </c>
      <c r="B17" s="305"/>
      <c r="C17" s="196">
        <v>0</v>
      </c>
      <c r="D17" s="196"/>
      <c r="E17" s="196"/>
      <c r="F17" s="199">
        <v>0</v>
      </c>
      <c r="G17" s="200">
        <f>IF(C17=0,1,F17/C17)</f>
        <v>1</v>
      </c>
      <c r="H17" s="196">
        <f>'бюджеты поселений'!BH16</f>
        <v>0</v>
      </c>
      <c r="I17" s="196" t="s">
        <v>34</v>
      </c>
      <c r="J17" s="196">
        <f>'бюджеты поселений'!BI16</f>
        <v>0</v>
      </c>
      <c r="K17" s="196" t="s">
        <v>34</v>
      </c>
      <c r="L17" s="212"/>
      <c r="M17" s="212"/>
      <c r="N17" s="212"/>
      <c r="O17" s="212"/>
      <c r="P17" s="212"/>
      <c r="Q17" s="212"/>
      <c r="R17" s="212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213"/>
      <c r="CZ17" s="213"/>
      <c r="DA17" s="213"/>
      <c r="DB17" s="213"/>
      <c r="DC17" s="213"/>
      <c r="DD17" s="213"/>
      <c r="DE17" s="213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3"/>
      <c r="DQ17" s="213"/>
      <c r="DR17" s="213"/>
      <c r="DS17" s="213"/>
      <c r="DT17" s="213"/>
      <c r="DU17" s="213"/>
      <c r="DV17" s="213"/>
      <c r="DW17" s="213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  <c r="EH17" s="213"/>
      <c r="EI17" s="213"/>
      <c r="EJ17" s="213"/>
      <c r="EK17" s="213"/>
      <c r="EL17" s="213"/>
      <c r="EM17" s="213"/>
      <c r="EN17" s="213"/>
      <c r="EO17" s="213"/>
      <c r="EP17" s="213"/>
    </row>
    <row r="18" spans="1:146" s="214" customFormat="1" ht="18" customHeight="1">
      <c r="A18" s="217" t="s">
        <v>185</v>
      </c>
      <c r="B18" s="218"/>
      <c r="C18" s="196">
        <v>0</v>
      </c>
      <c r="D18" s="196" t="e">
        <f>#REF!+#REF!</f>
        <v>#REF!</v>
      </c>
      <c r="E18" s="196" t="e">
        <f>#REF!+#REF!</f>
        <v>#REF!</v>
      </c>
      <c r="F18" s="196">
        <v>0</v>
      </c>
      <c r="G18" s="200">
        <f>IF(C18=0,1,F18/C18)</f>
        <v>1</v>
      </c>
      <c r="H18" s="196"/>
      <c r="I18" s="196"/>
      <c r="J18" s="196"/>
      <c r="K18" s="196"/>
      <c r="L18" s="212"/>
      <c r="M18" s="212"/>
      <c r="N18" s="212"/>
      <c r="O18" s="212"/>
      <c r="P18" s="212"/>
      <c r="Q18" s="212"/>
      <c r="R18" s="212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</row>
    <row r="19" spans="1:146" s="214" customFormat="1" ht="18" customHeight="1">
      <c r="A19" s="217" t="s">
        <v>186</v>
      </c>
      <c r="B19" s="218"/>
      <c r="C19" s="196">
        <v>0</v>
      </c>
      <c r="D19" s="196" t="e">
        <f>#REF!+#REF!+#REF!</f>
        <v>#REF!</v>
      </c>
      <c r="E19" s="196" t="e">
        <f>#REF!+#REF!+#REF!</f>
        <v>#REF!</v>
      </c>
      <c r="F19" s="196">
        <v>0</v>
      </c>
      <c r="G19" s="200">
        <f>IF(C19=0,1,F19/C19)</f>
        <v>1</v>
      </c>
      <c r="H19" s="196"/>
      <c r="I19" s="196"/>
      <c r="J19" s="196"/>
      <c r="K19" s="196"/>
      <c r="L19" s="212"/>
      <c r="M19" s="212"/>
      <c r="N19" s="212"/>
      <c r="O19" s="212"/>
      <c r="P19" s="212"/>
      <c r="Q19" s="212"/>
      <c r="R19" s="212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</row>
    <row r="20" spans="1:146" s="214" customFormat="1" ht="18" customHeight="1">
      <c r="A20" s="304" t="s">
        <v>36</v>
      </c>
      <c r="B20" s="305"/>
      <c r="C20" s="196">
        <v>208</v>
      </c>
      <c r="D20" s="196"/>
      <c r="E20" s="196"/>
      <c r="F20" s="199">
        <v>456</v>
      </c>
      <c r="G20" s="200">
        <f>IF(C20=0,1,F20/C20)</f>
        <v>2.1923076923076925</v>
      </c>
      <c r="H20" s="196">
        <f>'бюджет округа (района)'!BH17+'бюджеты поселений'!BH17</f>
        <v>0</v>
      </c>
      <c r="I20" s="196">
        <f>'бюджет округа (района)'!BH17</f>
        <v>0</v>
      </c>
      <c r="J20" s="196">
        <f>'бюджет округа (района)'!BI17+'бюджеты поселений'!BI17</f>
        <v>0</v>
      </c>
      <c r="K20" s="196">
        <f>'бюджет округа (района)'!BI17</f>
        <v>0</v>
      </c>
      <c r="L20" s="212"/>
      <c r="M20" s="212"/>
      <c r="N20" s="212"/>
      <c r="O20" s="212"/>
      <c r="P20" s="212"/>
      <c r="Q20" s="212"/>
      <c r="R20" s="212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</row>
    <row r="21" spans="1:146" s="214" customFormat="1" ht="18" customHeight="1">
      <c r="A21" s="304" t="s">
        <v>37</v>
      </c>
      <c r="B21" s="305"/>
      <c r="C21" s="196">
        <v>1887</v>
      </c>
      <c r="D21" s="196"/>
      <c r="E21" s="196"/>
      <c r="F21" s="199">
        <v>1887</v>
      </c>
      <c r="G21" s="200">
        <f>IF(C21=0,1,F21/C21)</f>
        <v>1</v>
      </c>
      <c r="H21" s="196">
        <f>'бюджет округа (района)'!BH18+'бюджеты поселений'!BH18</f>
        <v>0</v>
      </c>
      <c r="I21" s="196">
        <f>'бюджет округа (района)'!BH18</f>
        <v>0</v>
      </c>
      <c r="J21" s="196">
        <f>'бюджет округа (района)'!BI18+'бюджеты поселений'!BI18</f>
        <v>0</v>
      </c>
      <c r="K21" s="196">
        <f>'бюджет округа (района)'!BI18</f>
        <v>0</v>
      </c>
      <c r="L21" s="212"/>
      <c r="M21" s="212"/>
      <c r="N21" s="212"/>
      <c r="O21" s="212"/>
      <c r="P21" s="212"/>
      <c r="Q21" s="212"/>
      <c r="R21" s="212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</row>
    <row r="22" spans="1:146" s="214" customFormat="1" ht="18" customHeight="1">
      <c r="A22" s="304" t="s">
        <v>38</v>
      </c>
      <c r="B22" s="305"/>
      <c r="C22" s="196">
        <v>0</v>
      </c>
      <c r="D22" s="196"/>
      <c r="E22" s="196"/>
      <c r="F22" s="199">
        <v>0</v>
      </c>
      <c r="G22" s="200">
        <f>IF(C22=0,1,F22/C22)</f>
        <v>1</v>
      </c>
      <c r="H22" s="196">
        <f>'бюджет округа (района)'!BH19+'бюджеты поселений'!BH19</f>
        <v>0</v>
      </c>
      <c r="I22" s="196">
        <f>'бюджет округа (района)'!BH19</f>
        <v>0</v>
      </c>
      <c r="J22" s="196">
        <f>'бюджет округа (района)'!BI19+'бюджеты поселений'!BI19</f>
        <v>0</v>
      </c>
      <c r="K22" s="196">
        <f>'бюджет округа (района)'!BI19</f>
        <v>0</v>
      </c>
      <c r="L22" s="212"/>
      <c r="M22" s="212"/>
      <c r="N22" s="212"/>
      <c r="O22" s="212"/>
      <c r="P22" s="212"/>
      <c r="Q22" s="212"/>
      <c r="R22" s="212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13"/>
      <c r="EL22" s="213"/>
      <c r="EM22" s="213"/>
      <c r="EN22" s="213"/>
      <c r="EO22" s="213"/>
      <c r="EP22" s="213"/>
    </row>
    <row r="23" spans="1:146" s="214" customFormat="1" ht="18" customHeight="1">
      <c r="A23" s="304" t="s">
        <v>39</v>
      </c>
      <c r="B23" s="305"/>
      <c r="C23" s="196">
        <v>7192</v>
      </c>
      <c r="D23" s="196"/>
      <c r="E23" s="196"/>
      <c r="F23" s="199">
        <v>6632</v>
      </c>
      <c r="G23" s="200">
        <f>IF(C23=0,1,F23/C23)</f>
        <v>0.92213570634037823</v>
      </c>
      <c r="H23" s="196">
        <f>'бюджет округа (района)'!BH20+'бюджеты поселений'!BH20</f>
        <v>0</v>
      </c>
      <c r="I23" s="196">
        <f>'бюджет округа (района)'!BH20</f>
        <v>0</v>
      </c>
      <c r="J23" s="196">
        <f>'бюджет округа (района)'!BI20+'бюджеты поселений'!BI20</f>
        <v>0</v>
      </c>
      <c r="K23" s="196">
        <f>'бюджет округа (района)'!BI20</f>
        <v>0</v>
      </c>
      <c r="L23" s="212"/>
      <c r="M23" s="212"/>
      <c r="N23" s="212"/>
      <c r="O23" s="212"/>
      <c r="P23" s="212"/>
      <c r="Q23" s="212"/>
      <c r="R23" s="212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3"/>
      <c r="EI23" s="213"/>
      <c r="EJ23" s="213"/>
      <c r="EK23" s="213"/>
      <c r="EL23" s="213"/>
      <c r="EM23" s="213"/>
      <c r="EN23" s="213"/>
      <c r="EO23" s="213"/>
      <c r="EP23" s="213"/>
    </row>
    <row r="24" spans="1:146" s="214" customFormat="1" ht="38.25" customHeight="1">
      <c r="A24" s="306" t="s">
        <v>187</v>
      </c>
      <c r="B24" s="307"/>
      <c r="C24" s="196">
        <v>3269.2</v>
      </c>
      <c r="D24" s="196" t="e">
        <f>#REF!+#REF!+#REF!</f>
        <v>#REF!</v>
      </c>
      <c r="E24" s="196" t="e">
        <f>#REF!+#REF!+#REF!</f>
        <v>#REF!</v>
      </c>
      <c r="F24" s="199">
        <v>3301</v>
      </c>
      <c r="G24" s="200">
        <f>IF(C24=0,1,F24/C24)</f>
        <v>1.0097271503731799</v>
      </c>
      <c r="H24" s="196"/>
      <c r="I24" s="196"/>
      <c r="J24" s="196"/>
      <c r="K24" s="196"/>
      <c r="L24" s="212"/>
      <c r="M24" s="212"/>
      <c r="N24" s="212"/>
      <c r="O24" s="212"/>
      <c r="P24" s="212"/>
      <c r="Q24" s="212"/>
      <c r="R24" s="212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13"/>
      <c r="EL24" s="213"/>
      <c r="EM24" s="213"/>
      <c r="EN24" s="213"/>
      <c r="EO24" s="213"/>
      <c r="EP24" s="213"/>
    </row>
    <row r="25" spans="1:146" s="214" customFormat="1" ht="36" customHeight="1">
      <c r="A25" s="306" t="s">
        <v>188</v>
      </c>
      <c r="B25" s="307"/>
      <c r="C25" s="196">
        <v>0</v>
      </c>
      <c r="D25" s="196"/>
      <c r="E25" s="196"/>
      <c r="F25" s="199">
        <v>0</v>
      </c>
      <c r="G25" s="200">
        <f>IF(C25=0,1,F25/C25)</f>
        <v>1</v>
      </c>
      <c r="H25" s="196"/>
      <c r="I25" s="196"/>
      <c r="J25" s="196"/>
      <c r="K25" s="196"/>
      <c r="L25" s="212"/>
      <c r="M25" s="212"/>
      <c r="N25" s="212"/>
      <c r="O25" s="212"/>
      <c r="P25" s="212"/>
      <c r="Q25" s="212"/>
      <c r="R25" s="212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3"/>
      <c r="EI25" s="213"/>
      <c r="EJ25" s="213"/>
      <c r="EK25" s="213"/>
      <c r="EL25" s="213"/>
      <c r="EM25" s="213"/>
      <c r="EN25" s="213"/>
      <c r="EO25" s="213"/>
      <c r="EP25" s="213"/>
    </row>
    <row r="26" spans="1:146" s="214" customFormat="1" ht="24.75" customHeight="1">
      <c r="A26" s="306" t="s">
        <v>189</v>
      </c>
      <c r="B26" s="307"/>
      <c r="C26" s="196">
        <v>591</v>
      </c>
      <c r="D26" s="196"/>
      <c r="E26" s="196"/>
      <c r="F26" s="199">
        <v>664</v>
      </c>
      <c r="G26" s="200">
        <f>IF(C26=0,1,F26/C26)</f>
        <v>1.1235194585448391</v>
      </c>
      <c r="H26" s="196"/>
      <c r="I26" s="196"/>
      <c r="J26" s="196"/>
      <c r="K26" s="196"/>
      <c r="L26" s="212"/>
      <c r="M26" s="212"/>
      <c r="N26" s="212"/>
      <c r="O26" s="212"/>
      <c r="P26" s="212"/>
      <c r="Q26" s="212"/>
      <c r="R26" s="212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13"/>
      <c r="EL26" s="213"/>
      <c r="EM26" s="213"/>
      <c r="EN26" s="213"/>
      <c r="EO26" s="213"/>
      <c r="EP26" s="213"/>
    </row>
    <row r="27" spans="1:146" s="214" customFormat="1" ht="37.5" customHeight="1">
      <c r="A27" s="306" t="s">
        <v>190</v>
      </c>
      <c r="B27" s="307"/>
      <c r="C27" s="196">
        <v>0</v>
      </c>
      <c r="D27" s="196"/>
      <c r="E27" s="196"/>
      <c r="F27" s="199">
        <v>0</v>
      </c>
      <c r="G27" s="200">
        <f>IF(C27=0,1,F27/C27)</f>
        <v>1</v>
      </c>
      <c r="H27" s="196"/>
      <c r="I27" s="196"/>
      <c r="J27" s="196"/>
      <c r="K27" s="196"/>
      <c r="L27" s="212"/>
      <c r="M27" s="212"/>
      <c r="N27" s="212"/>
      <c r="O27" s="212"/>
      <c r="P27" s="212"/>
      <c r="Q27" s="212"/>
      <c r="R27" s="212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13"/>
      <c r="EL27" s="213"/>
      <c r="EM27" s="213"/>
      <c r="EN27" s="213"/>
      <c r="EO27" s="213"/>
      <c r="EP27" s="213"/>
    </row>
    <row r="28" spans="1:146" s="214" customFormat="1" ht="18" customHeight="1">
      <c r="A28" s="306" t="s">
        <v>191</v>
      </c>
      <c r="B28" s="307"/>
      <c r="C28" s="196">
        <v>3188.2</v>
      </c>
      <c r="D28" s="196"/>
      <c r="E28" s="196"/>
      <c r="F28" s="199">
        <v>2667</v>
      </c>
      <c r="G28" s="200">
        <f>IF(C28=0,1,F28/C28)</f>
        <v>0.83652217552223829</v>
      </c>
      <c r="H28" s="196"/>
      <c r="I28" s="196"/>
      <c r="J28" s="196"/>
      <c r="K28" s="196"/>
      <c r="L28" s="212"/>
      <c r="M28" s="212"/>
      <c r="N28" s="212"/>
      <c r="O28" s="212"/>
      <c r="P28" s="212"/>
      <c r="Q28" s="212"/>
      <c r="R28" s="212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13"/>
      <c r="EL28" s="213"/>
      <c r="EM28" s="213"/>
      <c r="EN28" s="213"/>
      <c r="EO28" s="213"/>
      <c r="EP28" s="213"/>
    </row>
    <row r="29" spans="1:146" s="214" customFormat="1" ht="18" customHeight="1">
      <c r="A29" s="304" t="s">
        <v>40</v>
      </c>
      <c r="B29" s="305"/>
      <c r="C29" s="196">
        <v>38</v>
      </c>
      <c r="D29" s="196"/>
      <c r="E29" s="196"/>
      <c r="F29" s="199">
        <v>-7.8</v>
      </c>
      <c r="G29" s="200">
        <f>IF(C29=0,1,F29/C29)</f>
        <v>-0.20526315789473684</v>
      </c>
      <c r="H29" s="196">
        <f>'бюджет округа (района)'!BH21+'бюджеты поселений'!BH21</f>
        <v>0</v>
      </c>
      <c r="I29" s="196">
        <f>'бюджет округа (района)'!BH21</f>
        <v>0</v>
      </c>
      <c r="J29" s="196">
        <f>'бюджет округа (района)'!BI21+'бюджеты поселений'!BI21</f>
        <v>0</v>
      </c>
      <c r="K29" s="196">
        <f>'бюджет округа (района)'!BI21</f>
        <v>0</v>
      </c>
      <c r="L29" s="212"/>
      <c r="M29" s="212"/>
      <c r="N29" s="212"/>
      <c r="O29" s="212"/>
      <c r="P29" s="212"/>
      <c r="Q29" s="212"/>
      <c r="R29" s="212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  <c r="EO29" s="213"/>
      <c r="EP29" s="213"/>
    </row>
    <row r="30" spans="1:146" s="214" customFormat="1" ht="18" customHeight="1">
      <c r="A30" s="304" t="s">
        <v>41</v>
      </c>
      <c r="B30" s="305"/>
      <c r="C30" s="196">
        <v>11071</v>
      </c>
      <c r="D30" s="196"/>
      <c r="E30" s="196"/>
      <c r="F30" s="199">
        <v>18038</v>
      </c>
      <c r="G30" s="200">
        <f>IF(C30=0,1,F30/C30)</f>
        <v>1.6293017794237197</v>
      </c>
      <c r="H30" s="196">
        <f>'бюджет округа (района)'!BH22+'бюджеты поселений'!BH22</f>
        <v>0</v>
      </c>
      <c r="I30" s="196">
        <f>'бюджет округа (района)'!BH22</f>
        <v>0</v>
      </c>
      <c r="J30" s="196">
        <f>'бюджет округа (района)'!BI22+'бюджеты поселений'!BI22</f>
        <v>0</v>
      </c>
      <c r="K30" s="196">
        <f>'бюджет округа (района)'!BI22</f>
        <v>0</v>
      </c>
      <c r="L30" s="212"/>
      <c r="M30" s="212"/>
      <c r="N30" s="212"/>
      <c r="O30" s="212"/>
      <c r="P30" s="212"/>
      <c r="Q30" s="212"/>
      <c r="R30" s="212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3"/>
      <c r="EL30" s="213"/>
      <c r="EM30" s="213"/>
      <c r="EN30" s="213"/>
      <c r="EO30" s="213"/>
      <c r="EP30" s="213"/>
    </row>
    <row r="31" spans="1:146" s="214" customFormat="1" ht="18" customHeight="1">
      <c r="A31" s="306" t="s">
        <v>192</v>
      </c>
      <c r="B31" s="307"/>
      <c r="C31" s="196">
        <v>0</v>
      </c>
      <c r="D31" s="196"/>
      <c r="E31" s="196"/>
      <c r="F31" s="199">
        <v>0</v>
      </c>
      <c r="G31" s="200">
        <f>IF(C31=0,1,F31/C31)</f>
        <v>1</v>
      </c>
      <c r="H31" s="196"/>
      <c r="I31" s="196"/>
      <c r="J31" s="196"/>
      <c r="K31" s="196"/>
      <c r="L31" s="212"/>
      <c r="M31" s="212"/>
      <c r="N31" s="212"/>
      <c r="O31" s="212"/>
      <c r="P31" s="212"/>
      <c r="Q31" s="212"/>
      <c r="R31" s="212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</row>
    <row r="32" spans="1:146" s="214" customFormat="1" ht="18" customHeight="1">
      <c r="A32" s="306" t="s">
        <v>193</v>
      </c>
      <c r="B32" s="307"/>
      <c r="C32" s="196">
        <v>7837</v>
      </c>
      <c r="D32" s="196"/>
      <c r="E32" s="196"/>
      <c r="F32" s="199">
        <v>18038</v>
      </c>
      <c r="G32" s="200">
        <f>IF(C32=0,1,F32/C32)</f>
        <v>2.3016460380247543</v>
      </c>
      <c r="H32" s="196"/>
      <c r="I32" s="196"/>
      <c r="J32" s="196"/>
      <c r="K32" s="196"/>
      <c r="L32" s="212"/>
      <c r="M32" s="212"/>
      <c r="N32" s="212"/>
      <c r="O32" s="212"/>
      <c r="P32" s="212"/>
      <c r="Q32" s="212"/>
      <c r="R32" s="212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13"/>
      <c r="EL32" s="213"/>
      <c r="EM32" s="213"/>
      <c r="EN32" s="213"/>
      <c r="EO32" s="213"/>
      <c r="EP32" s="213"/>
    </row>
    <row r="33" spans="1:146" s="214" customFormat="1" ht="18" customHeight="1">
      <c r="A33" s="306" t="s">
        <v>194</v>
      </c>
      <c r="B33" s="307"/>
      <c r="C33" s="196">
        <v>7822</v>
      </c>
      <c r="D33" s="196"/>
      <c r="E33" s="196"/>
      <c r="F33" s="199">
        <v>13101</v>
      </c>
      <c r="G33" s="200">
        <f>IF(C33=0,1,F33/C33)</f>
        <v>1.6748913321401175</v>
      </c>
      <c r="H33" s="196"/>
      <c r="I33" s="196"/>
      <c r="J33" s="196"/>
      <c r="K33" s="196"/>
      <c r="L33" s="212"/>
      <c r="M33" s="212"/>
      <c r="N33" s="212"/>
      <c r="O33" s="212"/>
      <c r="P33" s="212"/>
      <c r="Q33" s="212"/>
      <c r="R33" s="212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  <c r="EO33" s="213"/>
      <c r="EP33" s="213"/>
    </row>
    <row r="34" spans="1:146" s="214" customFormat="1" ht="18" customHeight="1">
      <c r="A34" s="304" t="s">
        <v>89</v>
      </c>
      <c r="B34" s="305"/>
      <c r="C34" s="196">
        <v>427</v>
      </c>
      <c r="D34" s="196"/>
      <c r="E34" s="196"/>
      <c r="F34" s="199">
        <v>1006</v>
      </c>
      <c r="G34" s="200">
        <f>IF(C34=0,1,F34/C34)</f>
        <v>2.3559718969555035</v>
      </c>
      <c r="H34" s="196">
        <f>'бюджет округа (района)'!BH23+'бюджеты поселений'!BH23</f>
        <v>0</v>
      </c>
      <c r="I34" s="196">
        <f>'бюджет округа (района)'!BH23</f>
        <v>0</v>
      </c>
      <c r="J34" s="196">
        <f>'бюджет округа (района)'!BI23+'бюджеты поселений'!BI23</f>
        <v>0</v>
      </c>
      <c r="K34" s="196">
        <f>'бюджет округа (района)'!BI23</f>
        <v>0</v>
      </c>
      <c r="L34" s="212"/>
      <c r="M34" s="212"/>
      <c r="N34" s="212"/>
      <c r="O34" s="212"/>
      <c r="P34" s="212"/>
      <c r="Q34" s="212"/>
      <c r="R34" s="212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</row>
    <row r="35" spans="1:146" s="214" customFormat="1" ht="18" customHeight="1">
      <c r="A35" s="304" t="s">
        <v>90</v>
      </c>
      <c r="B35" s="305"/>
      <c r="C35" s="196">
        <v>269</v>
      </c>
      <c r="D35" s="196"/>
      <c r="E35" s="196"/>
      <c r="F35" s="199">
        <v>719</v>
      </c>
      <c r="G35" s="200">
        <f>IF(C35=0,1,F35/C35)</f>
        <v>2.6728624535315983</v>
      </c>
      <c r="H35" s="196">
        <f>'бюджет округа (района)'!BH24+'бюджеты поселений'!BH24</f>
        <v>0</v>
      </c>
      <c r="I35" s="196">
        <f>'бюджет округа (района)'!BH24</f>
        <v>0</v>
      </c>
      <c r="J35" s="196">
        <f>'бюджет округа (района)'!BI24+'бюджеты поселений'!BI24</f>
        <v>0</v>
      </c>
      <c r="K35" s="196">
        <f>'бюджет округа (района)'!BI24</f>
        <v>0</v>
      </c>
      <c r="L35" s="212"/>
      <c r="M35" s="212"/>
      <c r="N35" s="212"/>
      <c r="O35" s="212"/>
      <c r="P35" s="212"/>
      <c r="Q35" s="212"/>
      <c r="R35" s="212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  <c r="EO35" s="213"/>
      <c r="EP35" s="213"/>
    </row>
    <row r="36" spans="1:146" s="214" customFormat="1" ht="18" customHeight="1">
      <c r="A36" s="306" t="s">
        <v>195</v>
      </c>
      <c r="B36" s="307"/>
      <c r="C36" s="196">
        <v>269</v>
      </c>
      <c r="D36" s="196"/>
      <c r="E36" s="196"/>
      <c r="F36" s="199">
        <v>719</v>
      </c>
      <c r="G36" s="200">
        <f>IF(C36=0,1,F36/C36)</f>
        <v>2.6728624535315983</v>
      </c>
      <c r="H36" s="196"/>
      <c r="I36" s="196"/>
      <c r="J36" s="196"/>
      <c r="K36" s="196"/>
      <c r="L36" s="212"/>
      <c r="M36" s="212"/>
      <c r="N36" s="212"/>
      <c r="O36" s="212"/>
      <c r="P36" s="212"/>
      <c r="Q36" s="212"/>
      <c r="R36" s="212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  <c r="EO36" s="213"/>
      <c r="EP36" s="213"/>
    </row>
    <row r="37" spans="1:146" s="214" customFormat="1" ht="18" customHeight="1">
      <c r="A37" s="306" t="s">
        <v>196</v>
      </c>
      <c r="B37" s="307"/>
      <c r="C37" s="196"/>
      <c r="D37" s="196"/>
      <c r="E37" s="196"/>
      <c r="F37" s="199"/>
      <c r="G37" s="200"/>
      <c r="H37" s="196"/>
      <c r="I37" s="196"/>
      <c r="J37" s="196"/>
      <c r="K37" s="196"/>
      <c r="L37" s="212"/>
      <c r="M37" s="212"/>
      <c r="N37" s="212"/>
      <c r="O37" s="212"/>
      <c r="P37" s="212"/>
      <c r="Q37" s="212"/>
      <c r="R37" s="212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</row>
    <row r="38" spans="1:146" s="214" customFormat="1" ht="18" customHeight="1">
      <c r="A38" s="304" t="s">
        <v>42</v>
      </c>
      <c r="B38" s="305"/>
      <c r="C38" s="196">
        <v>1767</v>
      </c>
      <c r="D38" s="196"/>
      <c r="E38" s="196"/>
      <c r="F38" s="199">
        <v>1563</v>
      </c>
      <c r="G38" s="200">
        <f>IF(C38=0,1,F38/C38)</f>
        <v>0.88455008488964348</v>
      </c>
      <c r="H38" s="196">
        <f>'бюджет округа (района)'!BH25+'бюджеты поселений'!BH25</f>
        <v>0</v>
      </c>
      <c r="I38" s="196">
        <f>'бюджет округа (района)'!BH25</f>
        <v>0</v>
      </c>
      <c r="J38" s="196">
        <f>'бюджет округа (района)'!BI25+'бюджеты поселений'!BI25</f>
        <v>0</v>
      </c>
      <c r="K38" s="196">
        <f>'бюджет округа (района)'!BI25</f>
        <v>0</v>
      </c>
      <c r="L38" s="212"/>
      <c r="M38" s="212"/>
      <c r="N38" s="212"/>
      <c r="O38" s="212"/>
      <c r="P38" s="212"/>
      <c r="Q38" s="212"/>
      <c r="R38" s="212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</row>
    <row r="39" spans="1:146" s="214" customFormat="1" ht="18" customHeight="1">
      <c r="A39" s="306" t="s">
        <v>197</v>
      </c>
      <c r="B39" s="307"/>
      <c r="C39" s="196">
        <v>958</v>
      </c>
      <c r="D39" s="196"/>
      <c r="E39" s="196"/>
      <c r="F39" s="199">
        <v>597</v>
      </c>
      <c r="G39" s="200">
        <f>IF(C39=0,1,F39/C39)</f>
        <v>0.62317327766179542</v>
      </c>
      <c r="H39" s="196"/>
      <c r="I39" s="196"/>
      <c r="J39" s="196"/>
      <c r="K39" s="196"/>
      <c r="L39" s="212"/>
      <c r="M39" s="212"/>
      <c r="N39" s="212"/>
      <c r="O39" s="212"/>
      <c r="P39" s="212"/>
      <c r="Q39" s="212"/>
      <c r="R39" s="212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</row>
    <row r="40" spans="1:146" s="214" customFormat="1" ht="18" customHeight="1">
      <c r="A40" s="304" t="s">
        <v>43</v>
      </c>
      <c r="B40" s="305"/>
      <c r="C40" s="196">
        <v>33</v>
      </c>
      <c r="D40" s="196"/>
      <c r="E40" s="196"/>
      <c r="F40" s="199">
        <v>31</v>
      </c>
      <c r="G40" s="200">
        <f>IF(C40=0,1,F40/C40)</f>
        <v>0.93939393939393945</v>
      </c>
      <c r="H40" s="196">
        <f>'бюджет округа (района)'!BH26+'бюджеты поселений'!BH26</f>
        <v>0</v>
      </c>
      <c r="I40" s="196">
        <f>'бюджет округа (района)'!BH26</f>
        <v>0</v>
      </c>
      <c r="J40" s="196">
        <f>'бюджет округа (района)'!BI26+'бюджеты поселений'!BI26</f>
        <v>0</v>
      </c>
      <c r="K40" s="196">
        <f>'бюджет округа (района)'!BI26</f>
        <v>0</v>
      </c>
      <c r="L40" s="212"/>
      <c r="M40" s="212"/>
      <c r="N40" s="212"/>
      <c r="O40" s="212"/>
      <c r="P40" s="212"/>
      <c r="Q40" s="212"/>
      <c r="R40" s="212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  <c r="BI40" s="213"/>
      <c r="BJ40" s="213"/>
      <c r="BK40" s="213"/>
      <c r="BL40" s="213"/>
      <c r="BM40" s="213"/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3"/>
      <c r="EL40" s="213"/>
      <c r="EM40" s="213"/>
      <c r="EN40" s="213"/>
      <c r="EO40" s="213"/>
      <c r="EP40" s="213"/>
    </row>
    <row r="41" spans="1:146" s="211" customFormat="1" ht="17.25">
      <c r="A41" s="300" t="s">
        <v>44</v>
      </c>
      <c r="B41" s="301"/>
      <c r="C41" s="197">
        <v>418349</v>
      </c>
      <c r="D41" s="197">
        <f t="shared" ref="D41:E41" si="10">D42+D49+D50+D51</f>
        <v>0</v>
      </c>
      <c r="E41" s="197">
        <f t="shared" si="10"/>
        <v>0</v>
      </c>
      <c r="F41" s="197">
        <v>379983</v>
      </c>
      <c r="G41" s="198">
        <f>IF(C41=0,1,F41/C41)</f>
        <v>0.90829188070247568</v>
      </c>
      <c r="H41" s="197" t="e">
        <f>H43+H46+H49+#REF!+H50+H51</f>
        <v>#REF!</v>
      </c>
      <c r="I41" s="197" t="e">
        <f>I43+I46+I49+#REF!+I50+I51</f>
        <v>#REF!</v>
      </c>
      <c r="J41" s="197" t="e">
        <f>J43+J46+J49+#REF!+J50+J51</f>
        <v>#REF!</v>
      </c>
      <c r="K41" s="197" t="e">
        <f>K43+K46+K49+#REF!+K50+K51</f>
        <v>#REF!</v>
      </c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</row>
    <row r="42" spans="1:146" s="211" customFormat="1" ht="17.25" customHeight="1">
      <c r="A42" s="300" t="s">
        <v>175</v>
      </c>
      <c r="B42" s="301"/>
      <c r="C42" s="197">
        <v>145594</v>
      </c>
      <c r="D42" s="197">
        <f t="shared" ref="D42:E42" si="11">SUM(D43:D48)</f>
        <v>0</v>
      </c>
      <c r="E42" s="197">
        <f t="shared" si="11"/>
        <v>0</v>
      </c>
      <c r="F42" s="197">
        <v>138142</v>
      </c>
      <c r="G42" s="200">
        <f>IF(C42=0,1,F42/C42)</f>
        <v>0.94881657211148807</v>
      </c>
      <c r="H42" s="197"/>
      <c r="I42" s="197"/>
      <c r="J42" s="197"/>
      <c r="K42" s="197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</row>
    <row r="43" spans="1:146" s="220" customFormat="1" ht="18" customHeight="1">
      <c r="A43" s="302" t="s">
        <v>179</v>
      </c>
      <c r="B43" s="303"/>
      <c r="C43" s="196">
        <v>126489</v>
      </c>
      <c r="D43" s="196"/>
      <c r="E43" s="202"/>
      <c r="F43" s="197">
        <v>121725</v>
      </c>
      <c r="G43" s="200">
        <f>IF(C43=0,1,F43/C43)</f>
        <v>0.96233664587434475</v>
      </c>
      <c r="H43" s="196">
        <f>'бюджет округа (района)'!BH28+'бюджеты поселений'!BH28</f>
        <v>0</v>
      </c>
      <c r="I43" s="202">
        <f>'бюджет округа (района)'!BH28</f>
        <v>0</v>
      </c>
      <c r="J43" s="196">
        <f>'бюджет округа (района)'!BI28+'бюджеты поселений'!BI28</f>
        <v>0</v>
      </c>
      <c r="K43" s="202">
        <f>'бюджет округа (района)'!BI28</f>
        <v>0</v>
      </c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  <c r="EM43" s="219"/>
      <c r="EN43" s="219"/>
      <c r="EO43" s="219"/>
      <c r="EP43" s="219"/>
    </row>
    <row r="44" spans="1:146" s="220" customFormat="1" ht="18" customHeight="1">
      <c r="A44" s="302" t="s">
        <v>180</v>
      </c>
      <c r="B44" s="303"/>
      <c r="C44" s="196">
        <v>3262</v>
      </c>
      <c r="D44" s="196"/>
      <c r="E44" s="202"/>
      <c r="F44" s="197">
        <v>4589</v>
      </c>
      <c r="G44" s="200">
        <f>IF(C44=0,1,F44/C44)</f>
        <v>1.4068056407112202</v>
      </c>
      <c r="H44" s="196">
        <f>'бюджет округа (района)'!BH29+'бюджеты поселений'!BH29</f>
        <v>0</v>
      </c>
      <c r="I44" s="202">
        <f>'бюджет округа (района)'!BH29</f>
        <v>0</v>
      </c>
      <c r="J44" s="196">
        <f>'бюджет округа (района)'!BI29+'бюджеты поселений'!BI29</f>
        <v>0</v>
      </c>
      <c r="K44" s="202">
        <f>'бюджет округа (района)'!BI29</f>
        <v>0</v>
      </c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</row>
    <row r="45" spans="1:146" s="220" customFormat="1" ht="18" customHeight="1">
      <c r="A45" s="221" t="s">
        <v>181</v>
      </c>
      <c r="B45" s="222"/>
      <c r="C45" s="196">
        <v>2187</v>
      </c>
      <c r="D45" s="196"/>
      <c r="E45" s="202"/>
      <c r="F45" s="197">
        <v>2673</v>
      </c>
      <c r="G45" s="200">
        <f>IF(C45=0,1,F45/C45)</f>
        <v>1.2222222222222223</v>
      </c>
      <c r="H45" s="196"/>
      <c r="I45" s="202"/>
      <c r="J45" s="196"/>
      <c r="K45" s="202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  <c r="EM45" s="219"/>
      <c r="EN45" s="219"/>
      <c r="EO45" s="219"/>
      <c r="EP45" s="219"/>
    </row>
    <row r="46" spans="1:146" s="220" customFormat="1" ht="18" customHeight="1">
      <c r="A46" s="302" t="s">
        <v>182</v>
      </c>
      <c r="B46" s="303"/>
      <c r="C46" s="196">
        <v>0</v>
      </c>
      <c r="D46" s="196"/>
      <c r="E46" s="202"/>
      <c r="F46" s="197">
        <v>0</v>
      </c>
      <c r="G46" s="200">
        <f>IF(C46=0,1,F46/C46)</f>
        <v>1</v>
      </c>
      <c r="H46" s="196">
        <f>'бюджет округа (района)'!BH29+'бюджеты поселений'!BH29</f>
        <v>0</v>
      </c>
      <c r="I46" s="202">
        <f>'бюджет округа (района)'!BH29</f>
        <v>0</v>
      </c>
      <c r="J46" s="196">
        <f>'бюджет округа (района)'!BI29+'бюджеты поселений'!BI29</f>
        <v>0</v>
      </c>
      <c r="K46" s="202">
        <f>'бюджет округа (района)'!BI29</f>
        <v>0</v>
      </c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  <c r="EM46" s="219"/>
      <c r="EN46" s="219"/>
      <c r="EO46" s="219"/>
      <c r="EP46" s="219"/>
    </row>
    <row r="47" spans="1:146" s="220" customFormat="1" ht="54" customHeight="1">
      <c r="A47" s="221" t="s">
        <v>183</v>
      </c>
      <c r="B47" s="222"/>
      <c r="C47" s="196">
        <v>7056</v>
      </c>
      <c r="D47" s="196"/>
      <c r="E47" s="202"/>
      <c r="F47" s="197">
        <v>2274</v>
      </c>
      <c r="G47" s="200">
        <f>IF(C47=0,1,F47/C47)</f>
        <v>0.32227891156462585</v>
      </c>
      <c r="H47" s="196"/>
      <c r="I47" s="202"/>
      <c r="J47" s="196"/>
      <c r="K47" s="202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  <c r="EM47" s="219"/>
      <c r="EN47" s="219"/>
      <c r="EO47" s="219"/>
      <c r="EP47" s="219"/>
    </row>
    <row r="48" spans="1:146" s="220" customFormat="1" ht="18" customHeight="1">
      <c r="A48" s="302" t="s">
        <v>198</v>
      </c>
      <c r="B48" s="303"/>
      <c r="C48" s="196">
        <v>6600</v>
      </c>
      <c r="D48" s="196"/>
      <c r="E48" s="202"/>
      <c r="F48" s="197">
        <v>6881</v>
      </c>
      <c r="G48" s="200">
        <f>IF(C48=0,1,F48/C48)</f>
        <v>1.0425757575757575</v>
      </c>
      <c r="H48" s="196">
        <f>'бюджет округа (района)'!BH30+'бюджеты поселений'!BH30</f>
        <v>0</v>
      </c>
      <c r="I48" s="202">
        <f>'бюджет округа (района)'!BH30</f>
        <v>0</v>
      </c>
      <c r="J48" s="196">
        <f>'бюджет округа (района)'!BI30+'бюджеты поселений'!BI30</f>
        <v>0</v>
      </c>
      <c r="K48" s="202">
        <f>'бюджет округа (района)'!BI30</f>
        <v>0</v>
      </c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</row>
    <row r="49" spans="1:146" s="220" customFormat="1" ht="18" customHeight="1">
      <c r="A49" s="300" t="s">
        <v>176</v>
      </c>
      <c r="B49" s="301"/>
      <c r="C49" s="196">
        <v>273570</v>
      </c>
      <c r="D49" s="196"/>
      <c r="E49" s="202"/>
      <c r="F49" s="197">
        <v>245939</v>
      </c>
      <c r="G49" s="200">
        <f>IF(C49=0,1,F49/C49)</f>
        <v>0.89899842819022557</v>
      </c>
      <c r="H49" s="196">
        <f>'бюджет округа (района)'!BH31+'бюджеты поселений'!BH31</f>
        <v>0</v>
      </c>
      <c r="I49" s="202">
        <f>'бюджет округа (района)'!BH31</f>
        <v>0</v>
      </c>
      <c r="J49" s="196">
        <f>'бюджет округа (района)'!BI31+'бюджеты поселений'!BI31</f>
        <v>0</v>
      </c>
      <c r="K49" s="202">
        <f>'бюджет округа (района)'!BI31</f>
        <v>0</v>
      </c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</row>
    <row r="50" spans="1:146" s="223" customFormat="1" ht="18" customHeight="1">
      <c r="A50" s="300" t="s">
        <v>177</v>
      </c>
      <c r="B50" s="301"/>
      <c r="C50" s="196">
        <v>51</v>
      </c>
      <c r="D50" s="196"/>
      <c r="E50" s="202"/>
      <c r="F50" s="197">
        <v>270</v>
      </c>
      <c r="G50" s="200">
        <f>IF(C50=0,1,F50/C50)</f>
        <v>5.2941176470588234</v>
      </c>
      <c r="H50" s="196">
        <f>'бюджет округа (района)'!BH35+'бюджеты поселений'!BH35</f>
        <v>0</v>
      </c>
      <c r="I50" s="202">
        <f>'бюджет округа (района)'!BH35</f>
        <v>0</v>
      </c>
      <c r="J50" s="196">
        <f>'бюджет округа (района)'!BI35+'бюджеты поселений'!BI35</f>
        <v>0</v>
      </c>
      <c r="K50" s="202">
        <f>'бюджет округа (района)'!BI35</f>
        <v>0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</row>
    <row r="51" spans="1:146" s="223" customFormat="1" ht="18" customHeight="1">
      <c r="A51" s="300" t="s">
        <v>178</v>
      </c>
      <c r="B51" s="301"/>
      <c r="C51" s="196">
        <v>-866</v>
      </c>
      <c r="D51" s="196"/>
      <c r="E51" s="202"/>
      <c r="F51" s="197">
        <v>-4368</v>
      </c>
      <c r="G51" s="200">
        <f>IF(C51=0,1,F51/C51)</f>
        <v>5.043879907621247</v>
      </c>
      <c r="H51" s="196">
        <f>'бюджет округа (района)'!BH36+'бюджеты поселений'!BH36</f>
        <v>0</v>
      </c>
      <c r="I51" s="202">
        <f>'бюджет округа (района)'!BH36</f>
        <v>0</v>
      </c>
      <c r="J51" s="196">
        <f>'бюджет округа (района)'!BI36+'бюджеты поселений'!BI36</f>
        <v>0</v>
      </c>
      <c r="K51" s="202">
        <f>'бюджет округа (района)'!BI36</f>
        <v>0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</row>
    <row r="52" spans="1:146" s="223" customFormat="1">
      <c r="A52" s="224"/>
      <c r="B52" s="224"/>
      <c r="C52" s="225"/>
      <c r="D52" s="225"/>
      <c r="E52" s="225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</row>
    <row r="53" spans="1:146" s="223" customFormat="1">
      <c r="A53" s="224"/>
      <c r="B53" s="224"/>
      <c r="C53" s="225"/>
      <c r="D53" s="225"/>
      <c r="E53" s="225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</row>
    <row r="54" spans="1:146" s="223" customFormat="1">
      <c r="A54" s="224"/>
      <c r="B54" s="224"/>
      <c r="C54" s="225"/>
      <c r="D54" s="225"/>
      <c r="E54" s="225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</row>
    <row r="55" spans="1:146" s="223" customFormat="1">
      <c r="A55" s="224"/>
      <c r="B55" s="224"/>
      <c r="C55" s="225"/>
      <c r="D55" s="225"/>
      <c r="E55" s="225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</row>
    <row r="56" spans="1:146" s="223" customFormat="1">
      <c r="A56" s="224"/>
      <c r="B56" s="224"/>
      <c r="C56" s="225"/>
      <c r="D56" s="225"/>
      <c r="E56" s="225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</row>
    <row r="57" spans="1:146" s="223" customFormat="1">
      <c r="A57" s="224"/>
      <c r="B57" s="224"/>
      <c r="C57" s="225"/>
      <c r="D57" s="225"/>
      <c r="E57" s="225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</row>
    <row r="58" spans="1:146" s="223" customFormat="1">
      <c r="A58" s="224"/>
      <c r="B58" s="224"/>
      <c r="C58" s="225"/>
      <c r="D58" s="225"/>
      <c r="E58" s="225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</row>
    <row r="59" spans="1:146" s="223" customFormat="1">
      <c r="A59" s="224"/>
      <c r="B59" s="224"/>
      <c r="C59" s="225"/>
      <c r="D59" s="225"/>
      <c r="E59" s="225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</row>
    <row r="60" spans="1:146" s="223" customFormat="1">
      <c r="A60" s="224"/>
      <c r="B60" s="224"/>
      <c r="C60" s="225"/>
      <c r="D60" s="225"/>
      <c r="E60" s="225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</row>
    <row r="61" spans="1:146" s="223" customFormat="1">
      <c r="A61" s="224"/>
      <c r="B61" s="224"/>
      <c r="C61" s="225"/>
      <c r="D61" s="225"/>
      <c r="E61" s="225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</row>
    <row r="62" spans="1:146" s="223" customFormat="1">
      <c r="A62" s="224"/>
      <c r="B62" s="224"/>
      <c r="C62" s="225"/>
      <c r="D62" s="225"/>
      <c r="E62" s="225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</row>
    <row r="63" spans="1:146" s="223" customFormat="1">
      <c r="A63" s="224"/>
      <c r="B63" s="224"/>
      <c r="C63" s="225"/>
      <c r="D63" s="225"/>
      <c r="E63" s="225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</row>
    <row r="64" spans="1:146" s="223" customFormat="1">
      <c r="A64" s="224"/>
      <c r="B64" s="224"/>
      <c r="C64" s="225"/>
      <c r="D64" s="225"/>
      <c r="E64" s="225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</row>
    <row r="65" spans="1:146" s="223" customFormat="1">
      <c r="A65" s="224"/>
      <c r="B65" s="224"/>
      <c r="C65" s="225"/>
      <c r="D65" s="225"/>
      <c r="E65" s="225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</row>
    <row r="66" spans="1:146" s="223" customFormat="1">
      <c r="A66" s="224"/>
      <c r="B66" s="224"/>
      <c r="C66" s="225"/>
      <c r="D66" s="225"/>
      <c r="E66" s="225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</row>
    <row r="67" spans="1:146" s="223" customFormat="1">
      <c r="A67" s="224"/>
      <c r="B67" s="224"/>
      <c r="C67" s="225"/>
      <c r="D67" s="225"/>
      <c r="E67" s="225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</row>
    <row r="68" spans="1:146" s="223" customFormat="1">
      <c r="A68" s="224"/>
      <c r="B68" s="224"/>
      <c r="C68" s="225"/>
      <c r="D68" s="225"/>
      <c r="E68" s="225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</row>
    <row r="69" spans="1:146" s="223" customFormat="1">
      <c r="A69" s="224"/>
      <c r="B69" s="224"/>
      <c r="C69" s="225"/>
      <c r="D69" s="225"/>
      <c r="E69" s="225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</row>
    <row r="70" spans="1:146" s="223" customFormat="1">
      <c r="A70" s="224"/>
      <c r="B70" s="224"/>
      <c r="C70" s="225"/>
      <c r="D70" s="225"/>
      <c r="E70" s="225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</row>
    <row r="71" spans="1:146" s="223" customFormat="1">
      <c r="A71" s="224"/>
      <c r="B71" s="224"/>
      <c r="C71" s="225"/>
      <c r="D71" s="225"/>
      <c r="E71" s="225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</row>
    <row r="72" spans="1:146" s="223" customFormat="1">
      <c r="A72" s="224"/>
      <c r="B72" s="224"/>
      <c r="C72" s="225"/>
      <c r="D72" s="225"/>
      <c r="E72" s="225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</row>
    <row r="73" spans="1:146" s="223" customFormat="1">
      <c r="A73" s="224"/>
      <c r="B73" s="224"/>
      <c r="C73" s="225"/>
      <c r="D73" s="225"/>
      <c r="E73" s="225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</row>
    <row r="74" spans="1:146" s="223" customFormat="1">
      <c r="A74" s="224"/>
      <c r="B74" s="224"/>
      <c r="C74" s="225"/>
      <c r="D74" s="225"/>
      <c r="E74" s="225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</row>
    <row r="75" spans="1:146" s="223" customFormat="1">
      <c r="A75" s="224"/>
      <c r="B75" s="224"/>
      <c r="C75" s="225"/>
      <c r="D75" s="225"/>
      <c r="E75" s="225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</row>
    <row r="76" spans="1:146" s="223" customFormat="1">
      <c r="A76" s="224"/>
      <c r="B76" s="224"/>
      <c r="C76" s="225"/>
      <c r="D76" s="225"/>
      <c r="E76" s="225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</row>
    <row r="77" spans="1:146" s="223" customFormat="1">
      <c r="A77" s="224"/>
      <c r="B77" s="224"/>
      <c r="C77" s="225"/>
      <c r="D77" s="225"/>
      <c r="E77" s="225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</row>
    <row r="78" spans="1:146" s="223" customFormat="1">
      <c r="A78" s="224"/>
      <c r="B78" s="224"/>
      <c r="C78" s="225"/>
      <c r="D78" s="225"/>
      <c r="E78" s="225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</row>
    <row r="79" spans="1:146" s="223" customFormat="1">
      <c r="A79" s="224"/>
      <c r="B79" s="224"/>
      <c r="C79" s="225"/>
      <c r="D79" s="225"/>
      <c r="E79" s="225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</row>
    <row r="80" spans="1:146" s="223" customFormat="1">
      <c r="A80" s="224"/>
      <c r="B80" s="224"/>
      <c r="C80" s="225"/>
      <c r="D80" s="225"/>
      <c r="E80" s="225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</row>
    <row r="81" spans="1:146" s="223" customFormat="1">
      <c r="A81" s="224"/>
      <c r="B81" s="224"/>
      <c r="C81" s="225"/>
      <c r="D81" s="225"/>
      <c r="E81" s="225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</row>
    <row r="82" spans="1:146" s="223" customFormat="1">
      <c r="A82" s="224"/>
      <c r="B82" s="224"/>
      <c r="C82" s="225"/>
      <c r="D82" s="225"/>
      <c r="E82" s="225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</row>
    <row r="83" spans="1:146" s="223" customFormat="1">
      <c r="A83" s="224"/>
      <c r="B83" s="224"/>
      <c r="C83" s="225"/>
      <c r="D83" s="225"/>
      <c r="E83" s="225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</row>
    <row r="84" spans="1:146" s="223" customFormat="1">
      <c r="A84" s="224"/>
      <c r="B84" s="224"/>
      <c r="C84" s="225"/>
      <c r="D84" s="225"/>
      <c r="E84" s="225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</row>
    <row r="85" spans="1:146" s="223" customFormat="1">
      <c r="A85" s="224"/>
      <c r="B85" s="224"/>
      <c r="C85" s="225"/>
      <c r="D85" s="225"/>
      <c r="E85" s="225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</row>
    <row r="86" spans="1:146" s="223" customFormat="1">
      <c r="A86" s="224"/>
      <c r="B86" s="224"/>
      <c r="C86" s="225"/>
      <c r="D86" s="225"/>
      <c r="E86" s="225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</row>
    <row r="87" spans="1:146" s="223" customFormat="1">
      <c r="A87" s="224"/>
      <c r="B87" s="224"/>
      <c r="C87" s="225"/>
      <c r="D87" s="225"/>
      <c r="E87" s="225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</row>
    <row r="88" spans="1:146" s="223" customFormat="1">
      <c r="A88" s="224"/>
      <c r="B88" s="224"/>
      <c r="C88" s="225"/>
      <c r="D88" s="225"/>
      <c r="E88" s="225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</row>
    <row r="89" spans="1:146" s="223" customFormat="1">
      <c r="A89" s="224"/>
      <c r="B89" s="224"/>
      <c r="C89" s="225"/>
      <c r="D89" s="225"/>
      <c r="E89" s="225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</row>
    <row r="90" spans="1:146" s="223" customFormat="1">
      <c r="A90" s="224"/>
      <c r="B90" s="224"/>
      <c r="C90" s="225"/>
      <c r="D90" s="225"/>
      <c r="E90" s="225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</row>
    <row r="91" spans="1:146" s="223" customFormat="1">
      <c r="A91" s="224"/>
      <c r="B91" s="224"/>
      <c r="C91" s="225"/>
      <c r="D91" s="225"/>
      <c r="E91" s="225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</row>
    <row r="92" spans="1:146" s="228" customFormat="1">
      <c r="A92" s="226"/>
      <c r="B92" s="226"/>
      <c r="C92" s="227"/>
      <c r="D92" s="227"/>
      <c r="E92" s="22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</row>
    <row r="93" spans="1:146" s="228" customFormat="1">
      <c r="A93" s="226"/>
      <c r="B93" s="226"/>
      <c r="C93" s="227"/>
      <c r="D93" s="227"/>
      <c r="E93" s="22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</row>
    <row r="94" spans="1:146" s="228" customFormat="1">
      <c r="A94" s="226"/>
      <c r="B94" s="226"/>
      <c r="C94" s="227"/>
      <c r="D94" s="227"/>
      <c r="E94" s="22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</row>
    <row r="95" spans="1:146" s="228" customFormat="1">
      <c r="A95" s="226"/>
      <c r="B95" s="226"/>
      <c r="C95" s="227"/>
      <c r="D95" s="227"/>
      <c r="E95" s="22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</row>
    <row r="96" spans="1:146" s="228" customFormat="1">
      <c r="A96" s="226"/>
      <c r="B96" s="226"/>
      <c r="C96" s="227"/>
      <c r="D96" s="227"/>
      <c r="E96" s="22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</row>
    <row r="97" spans="1:146" s="228" customFormat="1">
      <c r="A97" s="226"/>
      <c r="B97" s="226"/>
      <c r="C97" s="227"/>
      <c r="D97" s="227"/>
      <c r="E97" s="22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</row>
    <row r="98" spans="1:146" s="228" customFormat="1">
      <c r="A98" s="226"/>
      <c r="B98" s="226"/>
      <c r="C98" s="227"/>
      <c r="D98" s="227"/>
      <c r="E98" s="22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</row>
    <row r="99" spans="1:146" s="228" customFormat="1">
      <c r="A99" s="226"/>
      <c r="B99" s="226"/>
      <c r="C99" s="227"/>
      <c r="D99" s="227"/>
      <c r="E99" s="22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</row>
    <row r="100" spans="1:146" s="228" customFormat="1">
      <c r="A100" s="226"/>
      <c r="B100" s="226"/>
      <c r="C100" s="227"/>
      <c r="D100" s="227"/>
      <c r="E100" s="22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</row>
    <row r="101" spans="1:146" s="228" customFormat="1">
      <c r="A101" s="226"/>
      <c r="B101" s="226"/>
      <c r="C101" s="227"/>
      <c r="D101" s="227"/>
      <c r="E101" s="22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</row>
    <row r="102" spans="1:146" s="228" customFormat="1">
      <c r="A102" s="226"/>
      <c r="B102" s="226"/>
      <c r="C102" s="227"/>
      <c r="D102" s="227"/>
      <c r="E102" s="22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</row>
    <row r="103" spans="1:146" s="228" customFormat="1">
      <c r="A103" s="226"/>
      <c r="B103" s="226"/>
      <c r="C103" s="227"/>
      <c r="D103" s="227"/>
      <c r="E103" s="22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</row>
    <row r="104" spans="1:146" s="228" customFormat="1">
      <c r="A104" s="226"/>
      <c r="B104" s="226"/>
      <c r="C104" s="227"/>
      <c r="D104" s="227"/>
      <c r="E104" s="22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</row>
    <row r="105" spans="1:146" s="228" customFormat="1">
      <c r="A105" s="226"/>
      <c r="B105" s="226"/>
      <c r="C105" s="227"/>
      <c r="D105" s="227"/>
      <c r="E105" s="22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</row>
    <row r="106" spans="1:146" s="228" customFormat="1">
      <c r="A106" s="226"/>
      <c r="B106" s="226"/>
      <c r="C106" s="227"/>
      <c r="D106" s="227"/>
      <c r="E106" s="22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</row>
    <row r="107" spans="1:146" s="228" customFormat="1">
      <c r="A107" s="226"/>
      <c r="B107" s="226"/>
      <c r="C107" s="227"/>
      <c r="D107" s="227"/>
      <c r="E107" s="22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</row>
    <row r="108" spans="1:146" s="228" customFormat="1">
      <c r="A108" s="226"/>
      <c r="B108" s="226"/>
      <c r="C108" s="227"/>
      <c r="D108" s="227"/>
      <c r="E108" s="22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</row>
    <row r="109" spans="1:146" s="228" customFormat="1">
      <c r="A109" s="226"/>
      <c r="B109" s="226"/>
      <c r="C109" s="227"/>
      <c r="D109" s="227"/>
      <c r="E109" s="22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</row>
    <row r="110" spans="1:146" s="228" customFormat="1">
      <c r="A110" s="226"/>
      <c r="B110" s="226"/>
      <c r="C110" s="227"/>
      <c r="D110" s="227"/>
      <c r="E110" s="22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</row>
    <row r="111" spans="1:146" s="228" customFormat="1">
      <c r="A111" s="226"/>
      <c r="B111" s="226"/>
      <c r="C111" s="227"/>
      <c r="D111" s="227"/>
      <c r="E111" s="22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</row>
    <row r="112" spans="1:146" s="228" customFormat="1">
      <c r="A112" s="226"/>
      <c r="B112" s="226"/>
      <c r="C112" s="227"/>
      <c r="D112" s="227"/>
      <c r="E112" s="22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</row>
    <row r="113" spans="1:146" s="228" customFormat="1">
      <c r="A113" s="226"/>
      <c r="B113" s="226"/>
      <c r="C113" s="227"/>
      <c r="D113" s="227"/>
      <c r="E113" s="22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</row>
    <row r="114" spans="1:146" s="228" customFormat="1">
      <c r="A114" s="226"/>
      <c r="B114" s="226"/>
      <c r="C114" s="227"/>
      <c r="D114" s="227"/>
      <c r="E114" s="22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</row>
    <row r="115" spans="1:146" s="228" customFormat="1">
      <c r="A115" s="226"/>
      <c r="B115" s="226"/>
      <c r="C115" s="227"/>
      <c r="D115" s="227"/>
      <c r="E115" s="22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</row>
    <row r="116" spans="1:146" s="228" customFormat="1">
      <c r="A116" s="226"/>
      <c r="B116" s="226"/>
      <c r="C116" s="227"/>
      <c r="D116" s="227"/>
      <c r="E116" s="22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</row>
    <row r="117" spans="1:146" s="228" customFormat="1">
      <c r="A117" s="226"/>
      <c r="B117" s="226"/>
      <c r="C117" s="227"/>
      <c r="D117" s="227"/>
      <c r="E117" s="22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</row>
    <row r="118" spans="1:146" s="228" customFormat="1">
      <c r="A118" s="226"/>
      <c r="B118" s="226"/>
      <c r="C118" s="227"/>
      <c r="D118" s="227"/>
      <c r="E118" s="22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</row>
    <row r="119" spans="1:146" s="228" customFormat="1">
      <c r="A119" s="226"/>
      <c r="B119" s="226"/>
      <c r="C119" s="227"/>
      <c r="D119" s="227"/>
      <c r="E119" s="22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</row>
    <row r="120" spans="1:146" s="228" customFormat="1">
      <c r="A120" s="226"/>
      <c r="B120" s="226"/>
      <c r="C120" s="227"/>
      <c r="D120" s="227"/>
      <c r="E120" s="22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</row>
    <row r="121" spans="1:146" s="228" customFormat="1">
      <c r="A121" s="226"/>
      <c r="B121" s="226"/>
      <c r="C121" s="227"/>
      <c r="D121" s="227"/>
      <c r="E121" s="22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</row>
    <row r="122" spans="1:146" s="228" customFormat="1">
      <c r="A122" s="226"/>
      <c r="B122" s="226"/>
      <c r="C122" s="227"/>
      <c r="D122" s="227"/>
      <c r="E122" s="22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</row>
    <row r="123" spans="1:146" s="228" customFormat="1">
      <c r="A123" s="226"/>
      <c r="B123" s="226"/>
      <c r="C123" s="227"/>
      <c r="D123" s="227"/>
      <c r="E123" s="22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</row>
    <row r="124" spans="1:146" s="228" customFormat="1">
      <c r="A124" s="226"/>
      <c r="B124" s="226"/>
      <c r="C124" s="227"/>
      <c r="D124" s="227"/>
      <c r="E124" s="22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</row>
    <row r="125" spans="1:146" s="228" customFormat="1">
      <c r="A125" s="226"/>
      <c r="B125" s="226"/>
      <c r="C125" s="227"/>
      <c r="D125" s="227"/>
      <c r="E125" s="22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</row>
    <row r="126" spans="1:146" s="228" customFormat="1">
      <c r="A126" s="226"/>
      <c r="B126" s="226"/>
      <c r="C126" s="227"/>
      <c r="D126" s="227"/>
      <c r="E126" s="22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</row>
    <row r="127" spans="1:146" s="228" customFormat="1">
      <c r="A127" s="226"/>
      <c r="B127" s="226"/>
      <c r="C127" s="227"/>
      <c r="D127" s="227"/>
      <c r="E127" s="22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</row>
    <row r="128" spans="1:146" s="228" customFormat="1">
      <c r="A128" s="226"/>
      <c r="B128" s="226"/>
      <c r="C128" s="227"/>
      <c r="D128" s="227"/>
      <c r="E128" s="22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</row>
    <row r="129" spans="1:146" s="228" customFormat="1">
      <c r="A129" s="226"/>
      <c r="B129" s="226"/>
      <c r="C129" s="227"/>
      <c r="D129" s="227"/>
      <c r="E129" s="22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</row>
    <row r="130" spans="1:146" s="228" customFormat="1">
      <c r="A130" s="226"/>
      <c r="B130" s="226"/>
      <c r="C130" s="227"/>
      <c r="D130" s="227"/>
      <c r="E130" s="22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</row>
    <row r="131" spans="1:146" s="228" customFormat="1">
      <c r="A131" s="226"/>
      <c r="B131" s="226"/>
      <c r="C131" s="227"/>
      <c r="D131" s="227"/>
      <c r="E131" s="22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</row>
    <row r="132" spans="1:146" s="228" customFormat="1">
      <c r="A132" s="226"/>
      <c r="B132" s="226"/>
      <c r="C132" s="227"/>
      <c r="D132" s="227"/>
      <c r="E132" s="22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</row>
    <row r="133" spans="1:146" s="228" customFormat="1">
      <c r="A133" s="226"/>
      <c r="B133" s="226"/>
      <c r="C133" s="227"/>
      <c r="D133" s="227"/>
      <c r="E133" s="22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</row>
    <row r="134" spans="1:146" s="228" customFormat="1">
      <c r="A134" s="226"/>
      <c r="B134" s="226"/>
      <c r="C134" s="227"/>
      <c r="D134" s="227"/>
      <c r="E134" s="22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</row>
    <row r="135" spans="1:146" s="228" customFormat="1">
      <c r="A135" s="226"/>
      <c r="B135" s="226"/>
      <c r="C135" s="227"/>
      <c r="D135" s="227"/>
      <c r="E135" s="22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</row>
    <row r="136" spans="1:146" s="228" customFormat="1">
      <c r="A136" s="226"/>
      <c r="B136" s="226"/>
      <c r="C136" s="227"/>
      <c r="D136" s="227"/>
      <c r="E136" s="22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</row>
    <row r="137" spans="1:146" s="228" customFormat="1">
      <c r="A137" s="226"/>
      <c r="B137" s="226"/>
      <c r="C137" s="227"/>
      <c r="D137" s="227"/>
      <c r="E137" s="22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</row>
    <row r="138" spans="1:146" s="228" customFormat="1">
      <c r="A138" s="226"/>
      <c r="B138" s="226"/>
      <c r="C138" s="227"/>
      <c r="D138" s="227"/>
      <c r="E138" s="22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</row>
    <row r="139" spans="1:146" s="228" customFormat="1">
      <c r="A139" s="226"/>
      <c r="B139" s="226"/>
      <c r="C139" s="227"/>
      <c r="D139" s="227"/>
      <c r="E139" s="22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</row>
    <row r="140" spans="1:146" s="228" customFormat="1">
      <c r="A140" s="226"/>
      <c r="B140" s="226"/>
      <c r="C140" s="227"/>
      <c r="D140" s="227"/>
      <c r="E140" s="22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</row>
    <row r="141" spans="1:146" s="228" customFormat="1">
      <c r="A141" s="226"/>
      <c r="B141" s="226"/>
      <c r="C141" s="227"/>
      <c r="D141" s="227"/>
      <c r="E141" s="22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</row>
    <row r="142" spans="1:146" s="228" customFormat="1">
      <c r="A142" s="226"/>
      <c r="B142" s="226"/>
      <c r="C142" s="227"/>
      <c r="D142" s="227"/>
      <c r="E142" s="22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</row>
    <row r="143" spans="1:146" s="228" customFormat="1">
      <c r="A143" s="226"/>
      <c r="B143" s="226"/>
      <c r="C143" s="227"/>
      <c r="D143" s="227"/>
      <c r="E143" s="22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</row>
    <row r="144" spans="1:146" s="228" customFormat="1">
      <c r="A144" s="226"/>
      <c r="B144" s="226"/>
      <c r="C144" s="227"/>
      <c r="D144" s="227"/>
      <c r="E144" s="22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</row>
    <row r="145" spans="1:146" s="228" customFormat="1">
      <c r="A145" s="226"/>
      <c r="B145" s="226"/>
      <c r="C145" s="227"/>
      <c r="D145" s="227"/>
      <c r="E145" s="22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</row>
    <row r="146" spans="1:146" s="228" customFormat="1">
      <c r="A146" s="226"/>
      <c r="B146" s="226"/>
      <c r="C146" s="227"/>
      <c r="D146" s="227"/>
      <c r="E146" s="22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</row>
    <row r="147" spans="1:146" s="228" customFormat="1">
      <c r="A147" s="226"/>
      <c r="B147" s="226"/>
      <c r="C147" s="227"/>
      <c r="D147" s="227"/>
      <c r="E147" s="22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</row>
    <row r="148" spans="1:146" s="228" customFormat="1">
      <c r="A148" s="226"/>
      <c r="B148" s="226"/>
      <c r="C148" s="227"/>
      <c r="D148" s="227"/>
      <c r="E148" s="22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</row>
    <row r="149" spans="1:146" s="228" customFormat="1">
      <c r="A149" s="226"/>
      <c r="B149" s="226"/>
      <c r="C149" s="227"/>
      <c r="D149" s="227"/>
      <c r="E149" s="22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</row>
    <row r="150" spans="1:146" s="228" customFormat="1">
      <c r="A150" s="226"/>
      <c r="B150" s="226"/>
      <c r="C150" s="227"/>
      <c r="D150" s="227"/>
      <c r="E150" s="22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</row>
    <row r="151" spans="1:146" s="228" customFormat="1">
      <c r="A151" s="226"/>
      <c r="B151" s="226"/>
      <c r="C151" s="227"/>
      <c r="D151" s="227"/>
      <c r="E151" s="22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</row>
    <row r="152" spans="1:146" s="228" customFormat="1">
      <c r="A152" s="226"/>
      <c r="B152" s="226"/>
      <c r="C152" s="227"/>
      <c r="D152" s="227"/>
      <c r="E152" s="22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</row>
    <row r="153" spans="1:146" s="228" customFormat="1">
      <c r="A153" s="226"/>
      <c r="B153" s="226"/>
      <c r="C153" s="227"/>
      <c r="D153" s="227"/>
      <c r="E153" s="22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</row>
    <row r="154" spans="1:146" s="228" customFormat="1">
      <c r="A154" s="226"/>
      <c r="B154" s="226"/>
      <c r="C154" s="227"/>
      <c r="D154" s="227"/>
      <c r="E154" s="22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</row>
    <row r="155" spans="1:146" s="228" customFormat="1">
      <c r="A155" s="226"/>
      <c r="B155" s="226"/>
      <c r="C155" s="227"/>
      <c r="D155" s="227"/>
      <c r="E155" s="22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</row>
    <row r="156" spans="1:146" s="228" customFormat="1">
      <c r="A156" s="226"/>
      <c r="B156" s="226"/>
      <c r="C156" s="227"/>
      <c r="D156" s="227"/>
      <c r="E156" s="22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</row>
    <row r="157" spans="1:146" s="228" customFormat="1">
      <c r="A157" s="226"/>
      <c r="B157" s="226"/>
      <c r="C157" s="227"/>
      <c r="D157" s="227"/>
      <c r="E157" s="22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</row>
    <row r="158" spans="1:146" s="228" customFormat="1">
      <c r="A158" s="226"/>
      <c r="B158" s="226"/>
      <c r="C158" s="227"/>
      <c r="D158" s="227"/>
      <c r="E158" s="22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</row>
    <row r="159" spans="1:146" s="228" customFormat="1">
      <c r="A159" s="226"/>
      <c r="B159" s="226"/>
      <c r="C159" s="227"/>
      <c r="D159" s="227"/>
      <c r="E159" s="22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</row>
    <row r="160" spans="1:146" s="228" customFormat="1">
      <c r="A160" s="226"/>
      <c r="B160" s="226"/>
      <c r="C160" s="227"/>
      <c r="D160" s="227"/>
      <c r="E160" s="22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</row>
    <row r="161" spans="1:146" s="228" customFormat="1">
      <c r="A161" s="226"/>
      <c r="B161" s="226"/>
      <c r="C161" s="227"/>
      <c r="D161" s="227"/>
      <c r="E161" s="22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</row>
    <row r="162" spans="1:146" s="228" customFormat="1">
      <c r="A162" s="226"/>
      <c r="B162" s="226"/>
      <c r="C162" s="227"/>
      <c r="D162" s="227"/>
      <c r="E162" s="22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</row>
    <row r="163" spans="1:146" s="228" customFormat="1">
      <c r="A163" s="226"/>
      <c r="B163" s="226"/>
      <c r="C163" s="227"/>
      <c r="D163" s="227"/>
      <c r="E163" s="22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</row>
    <row r="164" spans="1:146" s="228" customFormat="1">
      <c r="A164" s="226"/>
      <c r="B164" s="226"/>
      <c r="C164" s="227"/>
      <c r="D164" s="227"/>
      <c r="E164" s="22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</row>
    <row r="165" spans="1:146" s="228" customFormat="1">
      <c r="A165" s="226"/>
      <c r="B165" s="226"/>
      <c r="C165" s="227"/>
      <c r="D165" s="227"/>
      <c r="E165" s="22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</row>
    <row r="166" spans="1:146" s="228" customFormat="1">
      <c r="A166" s="226"/>
      <c r="B166" s="226"/>
      <c r="C166" s="227"/>
      <c r="D166" s="227"/>
      <c r="E166" s="22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</row>
    <row r="167" spans="1:146" s="228" customFormat="1">
      <c r="A167" s="226"/>
      <c r="B167" s="226"/>
      <c r="C167" s="227"/>
      <c r="D167" s="227"/>
      <c r="E167" s="22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</row>
    <row r="168" spans="1:146" s="228" customFormat="1">
      <c r="A168" s="226"/>
      <c r="B168" s="226"/>
      <c r="C168" s="227"/>
      <c r="D168" s="227"/>
      <c r="E168" s="22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</row>
    <row r="169" spans="1:146" s="228" customFormat="1">
      <c r="A169" s="226"/>
      <c r="B169" s="226"/>
      <c r="C169" s="227"/>
      <c r="D169" s="227"/>
      <c r="E169" s="22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</row>
    <row r="170" spans="1:146" s="228" customFormat="1">
      <c r="A170" s="226"/>
      <c r="B170" s="226"/>
      <c r="C170" s="227"/>
      <c r="D170" s="227"/>
      <c r="E170" s="22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</row>
    <row r="171" spans="1:146" s="228" customFormat="1">
      <c r="A171" s="226"/>
      <c r="B171" s="226"/>
      <c r="C171" s="227"/>
      <c r="D171" s="227"/>
      <c r="E171" s="22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</row>
    <row r="172" spans="1:146" s="228" customFormat="1">
      <c r="A172" s="226"/>
      <c r="B172" s="226"/>
      <c r="C172" s="227"/>
      <c r="D172" s="227"/>
      <c r="E172" s="22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</row>
    <row r="173" spans="1:146" s="228" customFormat="1">
      <c r="A173" s="226"/>
      <c r="B173" s="226"/>
      <c r="C173" s="227"/>
      <c r="D173" s="227"/>
      <c r="E173" s="22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</row>
    <row r="174" spans="1:146" s="228" customFormat="1">
      <c r="A174" s="226"/>
      <c r="B174" s="226"/>
      <c r="C174" s="227"/>
      <c r="D174" s="227"/>
      <c r="E174" s="22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</row>
    <row r="175" spans="1:146" s="228" customFormat="1">
      <c r="A175" s="226"/>
      <c r="B175" s="226"/>
      <c r="C175" s="227"/>
      <c r="D175" s="227"/>
      <c r="E175" s="22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</row>
    <row r="176" spans="1:146" s="228" customFormat="1">
      <c r="A176" s="226"/>
      <c r="B176" s="226"/>
      <c r="C176" s="227"/>
      <c r="D176" s="227"/>
      <c r="E176" s="22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</row>
    <row r="177" spans="1:146" s="228" customFormat="1">
      <c r="A177" s="226"/>
      <c r="B177" s="226"/>
      <c r="C177" s="227"/>
      <c r="D177" s="227"/>
      <c r="E177" s="22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</row>
    <row r="178" spans="1:146" s="228" customFormat="1">
      <c r="A178" s="226"/>
      <c r="B178" s="226"/>
      <c r="C178" s="227"/>
      <c r="D178" s="227"/>
      <c r="E178" s="22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</row>
    <row r="179" spans="1:146" s="228" customFormat="1">
      <c r="A179" s="226"/>
      <c r="B179" s="226"/>
      <c r="C179" s="227"/>
      <c r="D179" s="227"/>
      <c r="E179" s="22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</row>
    <row r="180" spans="1:146" s="228" customFormat="1">
      <c r="A180" s="226"/>
      <c r="B180" s="226"/>
      <c r="C180" s="227"/>
      <c r="D180" s="227"/>
      <c r="E180" s="22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</row>
    <row r="181" spans="1:146" s="228" customFormat="1">
      <c r="A181" s="226"/>
      <c r="B181" s="226"/>
      <c r="C181" s="227"/>
      <c r="D181" s="227"/>
      <c r="E181" s="22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</row>
    <row r="182" spans="1:146" s="228" customFormat="1">
      <c r="A182" s="226"/>
      <c r="B182" s="226"/>
      <c r="C182" s="227"/>
      <c r="D182" s="227"/>
      <c r="E182" s="22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</row>
    <row r="183" spans="1:146" s="228" customFormat="1">
      <c r="A183" s="226"/>
      <c r="B183" s="226"/>
      <c r="C183" s="227"/>
      <c r="D183" s="227"/>
      <c r="E183" s="22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</row>
    <row r="184" spans="1:146" s="228" customFormat="1">
      <c r="A184" s="226"/>
      <c r="B184" s="226"/>
      <c r="C184" s="227"/>
      <c r="D184" s="227"/>
      <c r="E184" s="22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</row>
    <row r="185" spans="1:146" s="228" customFormat="1">
      <c r="A185" s="226"/>
      <c r="B185" s="226"/>
      <c r="C185" s="227"/>
      <c r="D185" s="227"/>
      <c r="E185" s="22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</row>
    <row r="186" spans="1:146" s="228" customFormat="1">
      <c r="A186" s="226"/>
      <c r="B186" s="226"/>
      <c r="C186" s="227"/>
      <c r="D186" s="227"/>
      <c r="E186" s="22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</row>
    <row r="187" spans="1:146" s="228" customFormat="1">
      <c r="A187" s="226"/>
      <c r="B187" s="226"/>
      <c r="C187" s="227"/>
      <c r="D187" s="227"/>
      <c r="E187" s="22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</row>
    <row r="188" spans="1:146" s="228" customFormat="1">
      <c r="A188" s="226"/>
      <c r="B188" s="226"/>
      <c r="C188" s="227"/>
      <c r="D188" s="227"/>
      <c r="E188" s="22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</row>
    <row r="189" spans="1:146" s="228" customFormat="1">
      <c r="A189" s="226"/>
      <c r="B189" s="226"/>
      <c r="C189" s="227"/>
      <c r="D189" s="227"/>
      <c r="E189" s="22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</row>
    <row r="190" spans="1:146" s="228" customFormat="1">
      <c r="A190" s="226"/>
      <c r="B190" s="226"/>
      <c r="C190" s="227"/>
      <c r="D190" s="227"/>
      <c r="E190" s="22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</row>
    <row r="191" spans="1:146" s="228" customFormat="1">
      <c r="A191" s="226"/>
      <c r="B191" s="226"/>
      <c r="C191" s="227"/>
      <c r="D191" s="227"/>
      <c r="E191" s="22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</row>
    <row r="192" spans="1:146" s="228" customFormat="1">
      <c r="A192" s="226"/>
      <c r="B192" s="226"/>
      <c r="C192" s="227"/>
      <c r="D192" s="227"/>
      <c r="E192" s="22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</row>
    <row r="193" spans="1:146" s="228" customFormat="1">
      <c r="A193" s="226"/>
      <c r="B193" s="226"/>
      <c r="C193" s="227"/>
      <c r="D193" s="227"/>
      <c r="E193" s="22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</row>
    <row r="194" spans="1:146" s="228" customFormat="1">
      <c r="A194" s="226"/>
      <c r="B194" s="226"/>
      <c r="C194" s="227"/>
      <c r="D194" s="227"/>
      <c r="E194" s="22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</row>
    <row r="195" spans="1:146" s="228" customFormat="1">
      <c r="A195" s="226"/>
      <c r="B195" s="226"/>
      <c r="C195" s="227"/>
      <c r="D195" s="227"/>
      <c r="E195" s="22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</row>
    <row r="196" spans="1:146" s="228" customFormat="1">
      <c r="A196" s="226"/>
      <c r="B196" s="226"/>
      <c r="C196" s="227"/>
      <c r="D196" s="227"/>
      <c r="E196" s="22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</row>
    <row r="197" spans="1:146" s="228" customFormat="1">
      <c r="A197" s="226"/>
      <c r="B197" s="226"/>
      <c r="C197" s="227"/>
      <c r="D197" s="227"/>
      <c r="E197" s="22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</row>
    <row r="198" spans="1:146" s="228" customFormat="1">
      <c r="A198" s="226"/>
      <c r="B198" s="226"/>
      <c r="C198" s="227"/>
      <c r="D198" s="227"/>
      <c r="E198" s="22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</row>
    <row r="199" spans="1:146" s="228" customFormat="1">
      <c r="A199" s="226"/>
      <c r="B199" s="226"/>
      <c r="C199" s="227"/>
      <c r="D199" s="227"/>
      <c r="E199" s="22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</row>
    <row r="200" spans="1:146" s="228" customFormat="1">
      <c r="A200" s="226"/>
      <c r="B200" s="226"/>
      <c r="C200" s="227"/>
      <c r="D200" s="227"/>
      <c r="E200" s="22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</row>
    <row r="201" spans="1:146" s="1" customFormat="1">
      <c r="A201" s="229"/>
      <c r="B201" s="229"/>
      <c r="C201" s="230"/>
      <c r="D201" s="230"/>
      <c r="E201" s="230"/>
    </row>
    <row r="202" spans="1:146" s="1" customFormat="1">
      <c r="A202" s="229"/>
      <c r="B202" s="229"/>
      <c r="C202" s="230"/>
      <c r="D202" s="230"/>
      <c r="E202" s="230"/>
    </row>
    <row r="203" spans="1:146" s="1" customFormat="1">
      <c r="A203" s="229"/>
      <c r="B203" s="229"/>
      <c r="C203" s="230"/>
      <c r="D203" s="230"/>
      <c r="E203" s="230"/>
    </row>
    <row r="204" spans="1:146" s="1" customFormat="1">
      <c r="A204" s="229"/>
      <c r="B204" s="229"/>
      <c r="C204" s="230"/>
      <c r="D204" s="230"/>
      <c r="E204" s="230"/>
    </row>
    <row r="205" spans="1:146" s="1" customFormat="1">
      <c r="A205" s="229"/>
      <c r="B205" s="229"/>
      <c r="C205" s="230"/>
      <c r="D205" s="230"/>
      <c r="E205" s="230"/>
    </row>
    <row r="206" spans="1:146" s="1" customFormat="1">
      <c r="A206" s="229"/>
      <c r="B206" s="229"/>
      <c r="C206" s="230"/>
      <c r="D206" s="230"/>
      <c r="E206" s="230"/>
    </row>
    <row r="207" spans="1:146" s="1" customFormat="1">
      <c r="A207" s="229"/>
      <c r="B207" s="229"/>
      <c r="C207" s="230"/>
      <c r="D207" s="230"/>
      <c r="E207" s="230"/>
    </row>
    <row r="208" spans="1:146" s="1" customFormat="1">
      <c r="A208" s="229"/>
      <c r="B208" s="229"/>
      <c r="C208" s="230"/>
      <c r="D208" s="230"/>
      <c r="E208" s="230"/>
    </row>
    <row r="209" spans="1:5" s="1" customFormat="1">
      <c r="A209" s="229"/>
      <c r="B209" s="229"/>
      <c r="C209" s="230"/>
      <c r="D209" s="230"/>
      <c r="E209" s="230"/>
    </row>
    <row r="210" spans="1:5" s="1" customFormat="1">
      <c r="A210" s="229"/>
      <c r="B210" s="229"/>
      <c r="C210" s="230"/>
      <c r="D210" s="230"/>
      <c r="E210" s="230"/>
    </row>
    <row r="211" spans="1:5" s="1" customFormat="1">
      <c r="A211" s="229"/>
      <c r="B211" s="229"/>
      <c r="C211" s="230"/>
      <c r="D211" s="230"/>
      <c r="E211" s="230"/>
    </row>
    <row r="212" spans="1:5" s="1" customFormat="1">
      <c r="A212" s="229"/>
      <c r="B212" s="229"/>
      <c r="C212" s="230"/>
      <c r="D212" s="230"/>
      <c r="E212" s="230"/>
    </row>
    <row r="213" spans="1:5" s="1" customFormat="1">
      <c r="A213" s="229"/>
      <c r="B213" s="229"/>
      <c r="C213" s="230"/>
      <c r="D213" s="230"/>
      <c r="E213" s="230"/>
    </row>
    <row r="214" spans="1:5" s="1" customFormat="1">
      <c r="A214" s="229"/>
      <c r="B214" s="229"/>
      <c r="C214" s="230"/>
      <c r="D214" s="230"/>
      <c r="E214" s="230"/>
    </row>
    <row r="215" spans="1:5" s="1" customFormat="1">
      <c r="A215" s="229"/>
      <c r="B215" s="229"/>
      <c r="C215" s="230"/>
      <c r="D215" s="230"/>
      <c r="E215" s="230"/>
    </row>
    <row r="216" spans="1:5" s="1" customFormat="1">
      <c r="A216" s="229"/>
      <c r="B216" s="229"/>
      <c r="C216" s="230"/>
      <c r="D216" s="230"/>
      <c r="E216" s="230"/>
    </row>
    <row r="217" spans="1:5" s="1" customFormat="1">
      <c r="A217" s="229"/>
      <c r="B217" s="229"/>
      <c r="C217" s="230"/>
      <c r="D217" s="230"/>
      <c r="E217" s="230"/>
    </row>
    <row r="218" spans="1:5" s="1" customFormat="1">
      <c r="A218" s="229"/>
      <c r="B218" s="229"/>
      <c r="C218" s="230"/>
      <c r="D218" s="230"/>
      <c r="E218" s="230"/>
    </row>
    <row r="219" spans="1:5" s="1" customFormat="1">
      <c r="A219" s="229"/>
      <c r="B219" s="229"/>
      <c r="C219" s="230"/>
      <c r="D219" s="230"/>
      <c r="E219" s="230"/>
    </row>
    <row r="220" spans="1:5" s="1" customFormat="1">
      <c r="A220" s="229"/>
      <c r="B220" s="229"/>
      <c r="C220" s="230"/>
      <c r="D220" s="230"/>
      <c r="E220" s="230"/>
    </row>
    <row r="221" spans="1:5" s="1" customFormat="1">
      <c r="A221" s="229"/>
      <c r="B221" s="229"/>
      <c r="C221" s="230"/>
      <c r="D221" s="230"/>
      <c r="E221" s="230"/>
    </row>
    <row r="222" spans="1:5" s="1" customFormat="1">
      <c r="A222" s="229"/>
      <c r="B222" s="229"/>
      <c r="C222" s="230"/>
      <c r="D222" s="230"/>
      <c r="E222" s="230"/>
    </row>
    <row r="223" spans="1:5" s="1" customFormat="1">
      <c r="A223" s="229"/>
      <c r="B223" s="229"/>
      <c r="C223" s="230"/>
      <c r="D223" s="230"/>
      <c r="E223" s="230"/>
    </row>
    <row r="224" spans="1:5" s="1" customFormat="1">
      <c r="A224" s="229"/>
      <c r="B224" s="229"/>
      <c r="C224" s="230"/>
      <c r="D224" s="230"/>
      <c r="E224" s="230"/>
    </row>
    <row r="225" spans="1:5" s="1" customFormat="1">
      <c r="A225" s="229"/>
      <c r="B225" s="229"/>
      <c r="C225" s="230"/>
      <c r="D225" s="230"/>
      <c r="E225" s="230"/>
    </row>
    <row r="226" spans="1:5" s="1" customFormat="1">
      <c r="A226" s="229"/>
      <c r="B226" s="229"/>
      <c r="C226" s="230"/>
      <c r="D226" s="230"/>
      <c r="E226" s="230"/>
    </row>
    <row r="227" spans="1:5" s="1" customFormat="1">
      <c r="A227" s="229"/>
      <c r="B227" s="229"/>
      <c r="C227" s="230"/>
      <c r="D227" s="230"/>
      <c r="E227" s="230"/>
    </row>
    <row r="228" spans="1:5" s="1" customFormat="1">
      <c r="A228" s="229"/>
      <c r="B228" s="229"/>
      <c r="C228" s="230"/>
      <c r="D228" s="230"/>
      <c r="E228" s="230"/>
    </row>
    <row r="229" spans="1:5" s="1" customFormat="1">
      <c r="A229" s="229"/>
      <c r="B229" s="229"/>
      <c r="C229" s="230"/>
      <c r="D229" s="230"/>
      <c r="E229" s="230"/>
    </row>
    <row r="230" spans="1:5" s="1" customFormat="1">
      <c r="A230" s="229"/>
      <c r="B230" s="229"/>
      <c r="C230" s="230"/>
      <c r="D230" s="230"/>
      <c r="E230" s="230"/>
    </row>
    <row r="231" spans="1:5" s="1" customFormat="1">
      <c r="A231" s="229"/>
      <c r="B231" s="229"/>
      <c r="C231" s="230"/>
      <c r="D231" s="230"/>
      <c r="E231" s="230"/>
    </row>
    <row r="232" spans="1:5" s="1" customFormat="1">
      <c r="A232" s="229"/>
      <c r="B232" s="229"/>
      <c r="C232" s="230"/>
      <c r="D232" s="230"/>
      <c r="E232" s="230"/>
    </row>
    <row r="233" spans="1:5" s="1" customFormat="1">
      <c r="A233" s="229"/>
      <c r="B233" s="229"/>
      <c r="C233" s="230"/>
      <c r="D233" s="230"/>
      <c r="E233" s="230"/>
    </row>
    <row r="234" spans="1:5" s="1" customFormat="1">
      <c r="A234" s="229"/>
      <c r="B234" s="229"/>
      <c r="C234" s="230"/>
      <c r="D234" s="230"/>
      <c r="E234" s="230"/>
    </row>
    <row r="235" spans="1:5" s="1" customFormat="1">
      <c r="A235" s="229"/>
      <c r="B235" s="229"/>
      <c r="C235" s="230"/>
      <c r="D235" s="230"/>
      <c r="E235" s="230"/>
    </row>
    <row r="236" spans="1:5" s="1" customFormat="1">
      <c r="A236" s="229"/>
      <c r="B236" s="229"/>
      <c r="C236" s="230"/>
      <c r="D236" s="230"/>
      <c r="E236" s="230"/>
    </row>
    <row r="237" spans="1:5" s="1" customFormat="1">
      <c r="A237" s="229"/>
      <c r="B237" s="229"/>
      <c r="C237" s="230"/>
      <c r="D237" s="230"/>
      <c r="E237" s="230"/>
    </row>
    <row r="238" spans="1:5" s="1" customFormat="1">
      <c r="A238" s="229"/>
      <c r="B238" s="229"/>
      <c r="C238" s="230"/>
      <c r="D238" s="230"/>
      <c r="E238" s="230"/>
    </row>
    <row r="239" spans="1:5" s="1" customFormat="1">
      <c r="A239" s="229"/>
      <c r="B239" s="229"/>
      <c r="C239" s="230"/>
      <c r="D239" s="230"/>
      <c r="E239" s="230"/>
    </row>
    <row r="240" spans="1:5" s="1" customFormat="1">
      <c r="A240" s="229"/>
      <c r="B240" s="229"/>
      <c r="C240" s="230"/>
      <c r="D240" s="230"/>
      <c r="E240" s="230"/>
    </row>
    <row r="241" spans="1:5" s="1" customFormat="1">
      <c r="A241" s="229"/>
      <c r="B241" s="229"/>
      <c r="C241" s="230"/>
      <c r="D241" s="230"/>
      <c r="E241" s="230"/>
    </row>
  </sheetData>
  <sheetProtection formatColumns="0" formatRows="0"/>
  <mergeCells count="43">
    <mergeCell ref="A42:B42"/>
    <mergeCell ref="C6:D7"/>
    <mergeCell ref="E6:F7"/>
    <mergeCell ref="G6:J7"/>
    <mergeCell ref="K6:K7"/>
    <mergeCell ref="A9:B9"/>
    <mergeCell ref="A23:B23"/>
    <mergeCell ref="A29:B29"/>
    <mergeCell ref="A30:B30"/>
    <mergeCell ref="A34:B34"/>
    <mergeCell ref="A15:B15"/>
    <mergeCell ref="A16:B16"/>
    <mergeCell ref="A24:B24"/>
    <mergeCell ref="A49:B49"/>
    <mergeCell ref="A50:B50"/>
    <mergeCell ref="A51:B51"/>
    <mergeCell ref="A39:B39"/>
    <mergeCell ref="A17:B17"/>
    <mergeCell ref="A20:B20"/>
    <mergeCell ref="A21:B21"/>
    <mergeCell ref="A22:B22"/>
    <mergeCell ref="A44:B44"/>
    <mergeCell ref="A46:B46"/>
    <mergeCell ref="A48:B48"/>
    <mergeCell ref="A25:B25"/>
    <mergeCell ref="A41:B41"/>
    <mergeCell ref="A43:B43"/>
    <mergeCell ref="A11:B11"/>
    <mergeCell ref="A12:B12"/>
    <mergeCell ref="A14:B14"/>
    <mergeCell ref="A26:B26"/>
    <mergeCell ref="A27:B27"/>
    <mergeCell ref="A28:B28"/>
    <mergeCell ref="A31:B31"/>
    <mergeCell ref="A32:B32"/>
    <mergeCell ref="A33:B33"/>
    <mergeCell ref="A36:B36"/>
    <mergeCell ref="A37:B37"/>
    <mergeCell ref="A35:B35"/>
    <mergeCell ref="A38:B38"/>
    <mergeCell ref="A40:B40"/>
    <mergeCell ref="A1:G2"/>
    <mergeCell ref="A6:B8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7" fitToWidth="3" fitToHeight="5" orientation="landscape" r:id="rId1"/>
  <headerFooter differentFirst="1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52" t="s">
        <v>0</v>
      </c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</row>
    <row r="2" spans="1:268" ht="15.75" customHeight="1">
      <c r="C2" s="252" t="s">
        <v>1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  <c r="DS2" s="252"/>
      <c r="DT2" s="252"/>
      <c r="DU2" s="252"/>
      <c r="DV2" s="252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33" t="s">
        <v>3</v>
      </c>
      <c r="B4" s="234"/>
      <c r="C4" s="239" t="s">
        <v>4</v>
      </c>
      <c r="D4" s="240"/>
      <c r="E4" s="241" t="s">
        <v>5</v>
      </c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 t="s">
        <v>6</v>
      </c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9"/>
    </row>
    <row r="5" spans="1:268" s="120" customFormat="1" ht="16.5" customHeight="1">
      <c r="A5" s="235"/>
      <c r="B5" s="236"/>
      <c r="C5" s="242" t="s">
        <v>113</v>
      </c>
      <c r="D5" s="242"/>
      <c r="E5" s="242" t="s">
        <v>7</v>
      </c>
      <c r="F5" s="242"/>
      <c r="G5" s="242" t="s">
        <v>8</v>
      </c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 t="s">
        <v>9</v>
      </c>
      <c r="AZ5" s="242"/>
      <c r="BA5" s="313" t="s">
        <v>96</v>
      </c>
      <c r="BB5" s="313"/>
      <c r="BC5" s="256" t="s">
        <v>10</v>
      </c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45" t="s">
        <v>125</v>
      </c>
      <c r="DR5" s="246"/>
      <c r="DS5" s="318" t="s">
        <v>126</v>
      </c>
      <c r="DT5" s="318"/>
      <c r="DU5" s="318" t="s">
        <v>96</v>
      </c>
      <c r="DV5" s="318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35"/>
      <c r="B6" s="236"/>
      <c r="C6" s="242"/>
      <c r="D6" s="242"/>
      <c r="E6" s="242"/>
      <c r="F6" s="242"/>
      <c r="G6" s="250" t="s">
        <v>11</v>
      </c>
      <c r="H6" s="250"/>
      <c r="I6" s="250" t="s">
        <v>12</v>
      </c>
      <c r="J6" s="250"/>
      <c r="K6" s="250" t="s">
        <v>70</v>
      </c>
      <c r="L6" s="250"/>
      <c r="M6" s="250" t="s">
        <v>13</v>
      </c>
      <c r="N6" s="250"/>
      <c r="O6" s="250" t="s">
        <v>14</v>
      </c>
      <c r="P6" s="250"/>
      <c r="Q6" s="250" t="s">
        <v>15</v>
      </c>
      <c r="R6" s="250"/>
      <c r="S6" s="250" t="s">
        <v>81</v>
      </c>
      <c r="T6" s="250"/>
      <c r="U6" s="250" t="s">
        <v>16</v>
      </c>
      <c r="V6" s="250"/>
      <c r="W6" s="250" t="s">
        <v>82</v>
      </c>
      <c r="X6" s="250"/>
      <c r="Y6" s="250" t="s">
        <v>17</v>
      </c>
      <c r="Z6" s="250"/>
      <c r="AA6" s="250" t="s">
        <v>83</v>
      </c>
      <c r="AB6" s="250"/>
      <c r="AC6" s="250" t="s">
        <v>18</v>
      </c>
      <c r="AD6" s="250"/>
      <c r="AE6" s="250" t="s">
        <v>84</v>
      </c>
      <c r="AF6" s="250"/>
      <c r="AG6" s="250" t="s">
        <v>19</v>
      </c>
      <c r="AH6" s="250"/>
      <c r="AI6" s="250" t="s">
        <v>85</v>
      </c>
      <c r="AJ6" s="250"/>
      <c r="AK6" s="250" t="s">
        <v>20</v>
      </c>
      <c r="AL6" s="250"/>
      <c r="AM6" s="250" t="s">
        <v>86</v>
      </c>
      <c r="AN6" s="250"/>
      <c r="AO6" s="250" t="s">
        <v>21</v>
      </c>
      <c r="AP6" s="250"/>
      <c r="AQ6" s="250" t="s">
        <v>87</v>
      </c>
      <c r="AR6" s="250"/>
      <c r="AS6" s="250" t="s">
        <v>22</v>
      </c>
      <c r="AT6" s="250"/>
      <c r="AU6" s="250" t="s">
        <v>88</v>
      </c>
      <c r="AV6" s="250"/>
      <c r="AW6" s="250" t="s">
        <v>23</v>
      </c>
      <c r="AX6" s="250"/>
      <c r="AY6" s="242"/>
      <c r="AZ6" s="242"/>
      <c r="BA6" s="313"/>
      <c r="BB6" s="313"/>
      <c r="BC6" s="250" t="s">
        <v>11</v>
      </c>
      <c r="BD6" s="250"/>
      <c r="BE6" s="250" t="s">
        <v>12</v>
      </c>
      <c r="BF6" s="250"/>
      <c r="BG6" s="250" t="s">
        <v>70</v>
      </c>
      <c r="BH6" s="250"/>
      <c r="BI6" s="311" t="s">
        <v>96</v>
      </c>
      <c r="BJ6" s="312"/>
      <c r="BK6" s="250" t="s">
        <v>13</v>
      </c>
      <c r="BL6" s="250"/>
      <c r="BM6" s="250" t="s">
        <v>14</v>
      </c>
      <c r="BN6" s="250"/>
      <c r="BO6" s="311" t="s">
        <v>96</v>
      </c>
      <c r="BP6" s="312"/>
      <c r="BQ6" s="250" t="s">
        <v>15</v>
      </c>
      <c r="BR6" s="250"/>
      <c r="BS6" s="250" t="s">
        <v>81</v>
      </c>
      <c r="BT6" s="250"/>
      <c r="BU6" s="311" t="s">
        <v>96</v>
      </c>
      <c r="BV6" s="312"/>
      <c r="BW6" s="250" t="s">
        <v>141</v>
      </c>
      <c r="BX6" s="250"/>
      <c r="BY6" s="250" t="s">
        <v>82</v>
      </c>
      <c r="BZ6" s="250"/>
      <c r="CA6" s="311" t="s">
        <v>96</v>
      </c>
      <c r="CB6" s="312"/>
      <c r="CC6" s="250" t="s">
        <v>17</v>
      </c>
      <c r="CD6" s="250"/>
      <c r="CE6" s="250" t="s">
        <v>83</v>
      </c>
      <c r="CF6" s="250"/>
      <c r="CG6" s="311" t="s">
        <v>96</v>
      </c>
      <c r="CH6" s="312"/>
      <c r="CI6" s="250" t="s">
        <v>18</v>
      </c>
      <c r="CJ6" s="250"/>
      <c r="CK6" s="250" t="s">
        <v>84</v>
      </c>
      <c r="CL6" s="250"/>
      <c r="CM6" s="311" t="s">
        <v>96</v>
      </c>
      <c r="CN6" s="312"/>
      <c r="CO6" s="250" t="s">
        <v>19</v>
      </c>
      <c r="CP6" s="250"/>
      <c r="CQ6" s="250" t="s">
        <v>85</v>
      </c>
      <c r="CR6" s="250"/>
      <c r="CS6" s="311" t="s">
        <v>96</v>
      </c>
      <c r="CT6" s="312"/>
      <c r="CU6" s="250" t="s">
        <v>20</v>
      </c>
      <c r="CV6" s="250"/>
      <c r="CW6" s="250" t="s">
        <v>86</v>
      </c>
      <c r="CX6" s="250"/>
      <c r="CY6" s="311" t="s">
        <v>96</v>
      </c>
      <c r="CZ6" s="312"/>
      <c r="DA6" s="250" t="s">
        <v>21</v>
      </c>
      <c r="DB6" s="250"/>
      <c r="DC6" s="250" t="s">
        <v>87</v>
      </c>
      <c r="DD6" s="250"/>
      <c r="DE6" s="311" t="s">
        <v>96</v>
      </c>
      <c r="DF6" s="312"/>
      <c r="DG6" s="250" t="s">
        <v>22</v>
      </c>
      <c r="DH6" s="250"/>
      <c r="DI6" s="250" t="s">
        <v>88</v>
      </c>
      <c r="DJ6" s="250"/>
      <c r="DK6" s="311" t="s">
        <v>96</v>
      </c>
      <c r="DL6" s="312"/>
      <c r="DM6" s="250" t="s">
        <v>23</v>
      </c>
      <c r="DN6" s="250"/>
      <c r="DO6" s="259" t="s">
        <v>117</v>
      </c>
      <c r="DP6" s="259"/>
      <c r="DQ6" s="247"/>
      <c r="DR6" s="248"/>
      <c r="DS6" s="318"/>
      <c r="DT6" s="318"/>
      <c r="DU6" s="318"/>
      <c r="DV6" s="318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37"/>
      <c r="B7" s="23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91" t="s">
        <v>29</v>
      </c>
      <c r="B8" s="292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16" t="s">
        <v>30</v>
      </c>
      <c r="B9" s="317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14" t="s">
        <v>31</v>
      </c>
      <c r="B10" s="315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14" t="s">
        <v>32</v>
      </c>
      <c r="B12" s="315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4" t="s">
        <v>80</v>
      </c>
      <c r="B13" s="315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4" t="s">
        <v>33</v>
      </c>
      <c r="B14" s="315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4" t="s">
        <v>35</v>
      </c>
      <c r="B15" s="315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4" t="s">
        <v>36</v>
      </c>
      <c r="B16" s="315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4" t="s">
        <v>37</v>
      </c>
      <c r="B17" s="315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4" t="s">
        <v>38</v>
      </c>
      <c r="B18" s="315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4" t="s">
        <v>39</v>
      </c>
      <c r="B19" s="315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4" t="s">
        <v>40</v>
      </c>
      <c r="B20" s="315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4" t="s">
        <v>41</v>
      </c>
      <c r="B21" s="315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4" t="s">
        <v>89</v>
      </c>
      <c r="B22" s="315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4" t="s">
        <v>90</v>
      </c>
      <c r="B23" s="315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4" t="s">
        <v>42</v>
      </c>
      <c r="B24" s="315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4" t="s">
        <v>43</v>
      </c>
      <c r="B25" s="315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16" t="s">
        <v>44</v>
      </c>
      <c r="B26" s="317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19" t="s">
        <v>94</v>
      </c>
      <c r="B27" s="320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19" t="s">
        <v>45</v>
      </c>
      <c r="B28" s="320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19" t="s">
        <v>91</v>
      </c>
      <c r="B29" s="320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19" t="s">
        <v>46</v>
      </c>
      <c r="B30" s="320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19" t="s">
        <v>92</v>
      </c>
      <c r="B31" s="320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19" t="s">
        <v>47</v>
      </c>
      <c r="B32" s="320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19" t="s">
        <v>118</v>
      </c>
      <c r="B33" s="320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19" t="s">
        <v>48</v>
      </c>
      <c r="B34" s="320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19" t="s">
        <v>93</v>
      </c>
      <c r="B35" s="320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91" t="s">
        <v>49</v>
      </c>
      <c r="B36" s="292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23" t="s">
        <v>100</v>
      </c>
      <c r="B37" s="324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82" t="s">
        <v>105</v>
      </c>
      <c r="B38" s="28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82" t="s">
        <v>99</v>
      </c>
      <c r="B39" s="28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82" t="s">
        <v>95</v>
      </c>
      <c r="B40" s="28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82" t="s">
        <v>98</v>
      </c>
      <c r="B41" s="28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21" t="s">
        <v>97</v>
      </c>
      <c r="B42" s="322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21" t="s">
        <v>101</v>
      </c>
      <c r="B43" s="322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21" t="s">
        <v>102</v>
      </c>
      <c r="B44" s="322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21" t="s">
        <v>103</v>
      </c>
      <c r="B45" s="322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21" t="s">
        <v>106</v>
      </c>
      <c r="B46" s="322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82" t="s">
        <v>132</v>
      </c>
      <c r="B47" s="28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82" t="s">
        <v>108</v>
      </c>
      <c r="B48" s="28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82" t="s">
        <v>110</v>
      </c>
      <c r="B49" s="28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82" t="s">
        <v>111</v>
      </c>
      <c r="B50" s="28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82" t="s">
        <v>112</v>
      </c>
      <c r="B51" s="28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82" t="s">
        <v>104</v>
      </c>
      <c r="B52" s="28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82" t="s">
        <v>107</v>
      </c>
      <c r="B53" s="28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82" t="s">
        <v>131</v>
      </c>
      <c r="B54" s="28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82" t="s">
        <v>109</v>
      </c>
      <c r="B55" s="28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82" t="s">
        <v>119</v>
      </c>
      <c r="B56" s="28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82" t="s">
        <v>120</v>
      </c>
      <c r="B57" s="28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82" t="s">
        <v>121</v>
      </c>
      <c r="B58" s="28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82" t="s">
        <v>122</v>
      </c>
      <c r="B59" s="28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82" t="s">
        <v>123</v>
      </c>
      <c r="B60" s="28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82" t="s">
        <v>124</v>
      </c>
      <c r="B61" s="28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82" t="s">
        <v>133</v>
      </c>
      <c r="B62" s="28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91" t="s">
        <v>50</v>
      </c>
      <c r="B63" s="292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27" t="s">
        <v>52</v>
      </c>
      <c r="B64" s="328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9" t="s">
        <v>127</v>
      </c>
      <c r="B65" s="330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91" t="s">
        <v>53</v>
      </c>
      <c r="B66" s="292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25" t="s">
        <v>54</v>
      </c>
      <c r="B67" s="326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19" t="s">
        <v>55</v>
      </c>
      <c r="B68" s="320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19" t="s">
        <v>56</v>
      </c>
      <c r="B69" s="320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25" t="s">
        <v>57</v>
      </c>
      <c r="B70" s="326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19" t="s">
        <v>55</v>
      </c>
      <c r="B71" s="320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19" t="s">
        <v>56</v>
      </c>
      <c r="B72" s="320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25" t="s">
        <v>58</v>
      </c>
      <c r="B73" s="326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19" t="s">
        <v>59</v>
      </c>
      <c r="B74" s="320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19" t="s">
        <v>60</v>
      </c>
      <c r="B75" s="320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25" t="s">
        <v>61</v>
      </c>
      <c r="B76" s="326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33" t="s">
        <v>62</v>
      </c>
      <c r="B77" s="334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35" t="s">
        <v>63</v>
      </c>
      <c r="B78" s="336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91" t="s">
        <v>136</v>
      </c>
      <c r="B79" s="292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31" t="s">
        <v>64</v>
      </c>
      <c r="B80" s="332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82" t="s">
        <v>38</v>
      </c>
      <c r="B81" s="28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82" t="s">
        <v>65</v>
      </c>
      <c r="B82" s="28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82" t="s">
        <v>66</v>
      </c>
      <c r="B83" s="28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82" t="s">
        <v>67</v>
      </c>
      <c r="B84" s="28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82" t="s">
        <v>34</v>
      </c>
      <c r="B85" s="28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82" t="s">
        <v>114</v>
      </c>
      <c r="B86" s="28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31" t="s">
        <v>68</v>
      </c>
      <c r="B87" s="332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82" t="s">
        <v>140</v>
      </c>
      <c r="B88" s="28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82">
        <v>243</v>
      </c>
      <c r="B89" s="28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82">
        <v>244</v>
      </c>
      <c r="B90" s="28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82">
        <v>414</v>
      </c>
      <c r="B91" s="28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82">
        <v>521</v>
      </c>
      <c r="B92" s="28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82">
        <v>831</v>
      </c>
      <c r="B93" s="28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82">
        <v>851</v>
      </c>
      <c r="B94" s="28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82">
        <v>853</v>
      </c>
      <c r="B95" s="28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82"/>
      <c r="B96" s="28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37"/>
      <c r="B97" s="338"/>
      <c r="C97" s="337" t="s">
        <v>115</v>
      </c>
      <c r="D97" s="338"/>
      <c r="E97" s="337" t="s">
        <v>116</v>
      </c>
      <c r="F97" s="338"/>
      <c r="G97" s="337" t="s">
        <v>69</v>
      </c>
      <c r="H97" s="338"/>
      <c r="I97" s="337" t="s">
        <v>70</v>
      </c>
      <c r="J97" s="338"/>
      <c r="K97" s="337" t="str">
        <f>K6</f>
        <v>на 01.03.</v>
      </c>
      <c r="L97" s="338"/>
      <c r="M97" s="337" t="s">
        <v>14</v>
      </c>
      <c r="N97" s="338"/>
      <c r="O97" s="337" t="str">
        <f>O6</f>
        <v>на 01.04.</v>
      </c>
      <c r="P97" s="338"/>
      <c r="Q97" s="337" t="s">
        <v>137</v>
      </c>
      <c r="R97" s="338"/>
      <c r="S97" s="337" t="s">
        <v>137</v>
      </c>
      <c r="T97" s="338"/>
      <c r="U97" s="337" t="s">
        <v>138</v>
      </c>
      <c r="V97" s="338"/>
      <c r="W97" s="337" t="s">
        <v>138</v>
      </c>
      <c r="X97" s="338"/>
      <c r="Y97" s="337" t="s">
        <v>83</v>
      </c>
      <c r="Z97" s="338"/>
      <c r="AA97" s="337" t="s">
        <v>83</v>
      </c>
      <c r="AB97" s="338"/>
      <c r="AC97" s="337" t="s">
        <v>84</v>
      </c>
      <c r="AD97" s="338"/>
      <c r="AE97" s="337" t="s">
        <v>84</v>
      </c>
      <c r="AF97" s="338"/>
      <c r="AG97" s="337" t="s">
        <v>85</v>
      </c>
      <c r="AH97" s="338"/>
      <c r="AI97" s="337" t="s">
        <v>85</v>
      </c>
      <c r="AJ97" s="338"/>
      <c r="AK97" s="337" t="s">
        <v>86</v>
      </c>
      <c r="AL97" s="338"/>
      <c r="AM97" s="337" t="s">
        <v>86</v>
      </c>
      <c r="AN97" s="338"/>
      <c r="AO97" s="337" t="s">
        <v>87</v>
      </c>
      <c r="AP97" s="338"/>
      <c r="AQ97" s="337" t="s">
        <v>87</v>
      </c>
      <c r="AR97" s="338"/>
      <c r="AS97" s="337" t="s">
        <v>88</v>
      </c>
      <c r="AT97" s="338"/>
      <c r="AU97" s="337" t="s">
        <v>88</v>
      </c>
      <c r="AV97" s="338"/>
      <c r="AW97" s="337" t="s">
        <v>139</v>
      </c>
      <c r="AX97" s="338"/>
      <c r="AY97" s="337" t="s">
        <v>71</v>
      </c>
      <c r="AZ97" s="338"/>
      <c r="BA97" s="337"/>
      <c r="BB97" s="338"/>
      <c r="BC97" s="337" t="s">
        <v>69</v>
      </c>
      <c r="BD97" s="338"/>
      <c r="BE97" s="337" t="s">
        <v>70</v>
      </c>
      <c r="BF97" s="338"/>
      <c r="BG97" s="337" t="str">
        <f>BG6</f>
        <v>на 01.03.</v>
      </c>
      <c r="BH97" s="338"/>
      <c r="BI97" s="337" t="s">
        <v>14</v>
      </c>
      <c r="BJ97" s="338"/>
      <c r="BK97" s="337" t="str">
        <f>BK6</f>
        <v>март</v>
      </c>
      <c r="BL97" s="338"/>
      <c r="BM97" s="337" t="s">
        <v>137</v>
      </c>
      <c r="BN97" s="338"/>
      <c r="BO97" s="337" t="s">
        <v>137</v>
      </c>
      <c r="BP97" s="338"/>
      <c r="BQ97" s="337" t="s">
        <v>138</v>
      </c>
      <c r="BR97" s="338"/>
      <c r="BS97" s="337" t="s">
        <v>138</v>
      </c>
      <c r="BT97" s="338"/>
      <c r="BU97" s="337" t="s">
        <v>83</v>
      </c>
      <c r="BV97" s="338"/>
      <c r="BW97" s="337" t="s">
        <v>83</v>
      </c>
      <c r="BX97" s="338"/>
      <c r="BY97" s="337" t="s">
        <v>84</v>
      </c>
      <c r="BZ97" s="338"/>
      <c r="CA97" s="337" t="s">
        <v>84</v>
      </c>
      <c r="CB97" s="338"/>
      <c r="CC97" s="337" t="s">
        <v>85</v>
      </c>
      <c r="CD97" s="338"/>
      <c r="CE97" s="337" t="s">
        <v>85</v>
      </c>
      <c r="CF97" s="338"/>
      <c r="CG97" s="337" t="s">
        <v>86</v>
      </c>
      <c r="CH97" s="338"/>
      <c r="CI97" s="337" t="s">
        <v>86</v>
      </c>
      <c r="CJ97" s="338"/>
      <c r="CK97" s="337" t="s">
        <v>87</v>
      </c>
      <c r="CL97" s="338"/>
      <c r="CM97" s="337" t="s">
        <v>87</v>
      </c>
      <c r="CN97" s="338"/>
      <c r="CO97" s="337" t="s">
        <v>88</v>
      </c>
      <c r="CP97" s="338"/>
      <c r="CQ97" s="337" t="s">
        <v>88</v>
      </c>
      <c r="CR97" s="338"/>
      <c r="CS97" s="337" t="s">
        <v>139</v>
      </c>
      <c r="CT97" s="338"/>
      <c r="CU97" s="337" t="str">
        <f>CU6</f>
        <v>сентябрь</v>
      </c>
      <c r="CV97" s="338"/>
      <c r="CW97" s="122"/>
      <c r="CX97" s="122"/>
      <c r="CY97" s="337"/>
      <c r="CZ97" s="338"/>
      <c r="DA97" s="337" t="str">
        <f>DA6</f>
        <v>октябрь</v>
      </c>
      <c r="DB97" s="338"/>
      <c r="DC97" s="122"/>
      <c r="DD97" s="122"/>
      <c r="DE97" s="337"/>
      <c r="DF97" s="338"/>
      <c r="DG97" s="337" t="str">
        <f>DG6</f>
        <v>ноябрь</v>
      </c>
      <c r="DH97" s="338"/>
      <c r="DI97" s="122"/>
      <c r="DJ97" s="122"/>
      <c r="DK97" s="337"/>
      <c r="DL97" s="338"/>
      <c r="DM97" s="337" t="str">
        <f>DM6</f>
        <v>декабрь</v>
      </c>
      <c r="DN97" s="338"/>
      <c r="DO97" s="337"/>
      <c r="DP97" s="338"/>
      <c r="DQ97" s="339" t="s">
        <v>71</v>
      </c>
      <c r="DR97" s="340"/>
      <c r="DS97" s="337"/>
      <c r="DT97" s="338"/>
      <c r="DU97" s="337"/>
      <c r="DV97" s="338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91" t="s">
        <v>72</v>
      </c>
      <c r="B98" s="292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27" t="s">
        <v>73</v>
      </c>
      <c r="B99" s="328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91" t="s">
        <v>74</v>
      </c>
      <c r="B100" s="292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43" t="s">
        <v>75</v>
      </c>
      <c r="B101" s="344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43" t="s">
        <v>76</v>
      </c>
      <c r="B102" s="344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43" t="s">
        <v>129</v>
      </c>
      <c r="B103" s="344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91" t="s">
        <v>77</v>
      </c>
      <c r="B104" s="292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43" t="s">
        <v>75</v>
      </c>
      <c r="B105" s="344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43" t="s">
        <v>76</v>
      </c>
      <c r="B106" s="344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43" t="s">
        <v>129</v>
      </c>
      <c r="B107" s="344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91" t="s">
        <v>135</v>
      </c>
      <c r="B108" s="292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45" t="s">
        <v>78</v>
      </c>
      <c r="B109" s="346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41" t="s">
        <v>79</v>
      </c>
      <c r="B110" s="342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91" t="s">
        <v>134</v>
      </c>
      <c r="B111" s="292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44" t="s">
        <v>159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206" ht="21.75" customHeight="1">
      <c r="A2" s="3"/>
      <c r="C2" s="252" t="s">
        <v>168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</row>
    <row r="3" spans="1:206" ht="15.75" customHeight="1"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33" t="s">
        <v>3</v>
      </c>
      <c r="B5" s="234"/>
      <c r="C5" s="100" t="s">
        <v>4</v>
      </c>
      <c r="D5" s="241" t="s">
        <v>169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 t="s">
        <v>170</v>
      </c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/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9"/>
    </row>
    <row r="6" spans="1:206" s="120" customFormat="1" ht="16.5" customHeight="1">
      <c r="A6" s="235"/>
      <c r="B6" s="236"/>
      <c r="C6" s="242" t="s">
        <v>149</v>
      </c>
      <c r="D6" s="243" t="s">
        <v>149</v>
      </c>
      <c r="E6" s="242" t="s">
        <v>8</v>
      </c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 t="s">
        <v>150</v>
      </c>
      <c r="AB6" s="255" t="s">
        <v>96</v>
      </c>
      <c r="AC6" s="256" t="s">
        <v>10</v>
      </c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45" t="s">
        <v>125</v>
      </c>
      <c r="BK6" s="249" t="s">
        <v>126</v>
      </c>
      <c r="BL6" s="24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35"/>
      <c r="B7" s="236"/>
      <c r="C7" s="242"/>
      <c r="D7" s="24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42"/>
      <c r="AB7" s="25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47"/>
      <c r="BK7" s="249"/>
      <c r="BL7" s="24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37"/>
      <c r="B8" s="23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60" t="s">
        <v>29</v>
      </c>
      <c r="B9" s="261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62" t="s">
        <v>30</v>
      </c>
      <c r="B10" s="26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57" t="s">
        <v>31</v>
      </c>
      <c r="B11" s="258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конс.!#REF!</f>
        <v>#REF!</v>
      </c>
      <c r="AD12" s="26" t="e">
        <f>конс.!#REF!</f>
        <v>#REF!</v>
      </c>
      <c r="AE12" s="134" t="e">
        <f t="shared" si="74"/>
        <v>#REF!</v>
      </c>
      <c r="AF12" s="135">
        <f t="shared" si="4"/>
        <v>1</v>
      </c>
      <c r="AG12" s="26" t="e">
        <f>конс.!#REF!</f>
        <v>#REF!</v>
      </c>
      <c r="AH12" s="134" t="e">
        <f t="shared" si="75"/>
        <v>#REF!</v>
      </c>
      <c r="AI12" s="135">
        <f t="shared" si="6"/>
        <v>1</v>
      </c>
      <c r="AJ12" s="26" t="e">
        <f>конс.!#REF!</f>
        <v>#REF!</v>
      </c>
      <c r="AK12" s="134" t="e">
        <f t="shared" si="76"/>
        <v>#REF!</v>
      </c>
      <c r="AL12" s="135">
        <f t="shared" si="8"/>
        <v>1</v>
      </c>
      <c r="AM12" s="26" t="e">
        <f>конс.!#REF!</f>
        <v>#REF!</v>
      </c>
      <c r="AN12" s="134" t="e">
        <f t="shared" si="77"/>
        <v>#REF!</v>
      </c>
      <c r="AO12" s="135">
        <f t="shared" si="10"/>
        <v>1</v>
      </c>
      <c r="AP12" s="26" t="e">
        <f>конс.!#REF!</f>
        <v>#REF!</v>
      </c>
      <c r="AQ12" s="134" t="e">
        <f t="shared" si="78"/>
        <v>#REF!</v>
      </c>
      <c r="AR12" s="135">
        <f t="shared" si="12"/>
        <v>1</v>
      </c>
      <c r="AS12" s="26" t="e">
        <f>конс.!#REF!</f>
        <v>#REF!</v>
      </c>
      <c r="AT12" s="134" t="e">
        <f t="shared" si="79"/>
        <v>#REF!</v>
      </c>
      <c r="AU12" s="135">
        <f t="shared" si="14"/>
        <v>1</v>
      </c>
      <c r="AV12" s="26" t="e">
        <f>конс.!#REF!</f>
        <v>#REF!</v>
      </c>
      <c r="AW12" s="134" t="e">
        <f t="shared" si="80"/>
        <v>#REF!</v>
      </c>
      <c r="AX12" s="135">
        <f t="shared" si="16"/>
        <v>1</v>
      </c>
      <c r="AY12" s="26" t="e">
        <f>конс.!#REF!</f>
        <v>#REF!</v>
      </c>
      <c r="AZ12" s="134" t="e">
        <f t="shared" si="81"/>
        <v>#REF!</v>
      </c>
      <c r="BA12" s="135">
        <f t="shared" si="18"/>
        <v>1</v>
      </c>
      <c r="BB12" s="26" t="e">
        <f>конс.!#REF!</f>
        <v>#REF!</v>
      </c>
      <c r="BC12" s="134" t="e">
        <f t="shared" si="82"/>
        <v>#REF!</v>
      </c>
      <c r="BD12" s="135">
        <f t="shared" si="20"/>
        <v>1</v>
      </c>
      <c r="BE12" s="26" t="e">
        <f>конс.!#REF!</f>
        <v>#REF!</v>
      </c>
      <c r="BF12" s="134" t="e">
        <f t="shared" si="83"/>
        <v>#REF!</v>
      </c>
      <c r="BG12" s="135">
        <f t="shared" si="22"/>
        <v>1</v>
      </c>
      <c r="BH12" s="26">
        <f>конс.!I13</f>
        <v>0</v>
      </c>
      <c r="BI12" s="26">
        <f>конс.!K13</f>
        <v>0</v>
      </c>
      <c r="BJ12" s="26" t="e">
        <f>конс.!#REF!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57" t="s">
        <v>32</v>
      </c>
      <c r="B13" s="258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57" t="s">
        <v>80</v>
      </c>
      <c r="B14" s="258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57" t="s">
        <v>33</v>
      </c>
      <c r="B15" s="258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57" t="s">
        <v>35</v>
      </c>
      <c r="B16" s="258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57" t="s">
        <v>36</v>
      </c>
      <c r="B17" s="258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57" t="s">
        <v>37</v>
      </c>
      <c r="B18" s="258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57" t="s">
        <v>38</v>
      </c>
      <c r="B19" s="258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57" t="s">
        <v>39</v>
      </c>
      <c r="B20" s="258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57" t="s">
        <v>40</v>
      </c>
      <c r="B21" s="258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57" t="s">
        <v>41</v>
      </c>
      <c r="B22" s="258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57" t="s">
        <v>89</v>
      </c>
      <c r="B23" s="258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57" t="s">
        <v>90</v>
      </c>
      <c r="B24" s="258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57" t="s">
        <v>42</v>
      </c>
      <c r="B25" s="258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57" t="s">
        <v>43</v>
      </c>
      <c r="B26" s="258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62" t="s">
        <v>44</v>
      </c>
      <c r="B27" s="26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64" t="s">
        <v>94</v>
      </c>
      <c r="B28" s="26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64" t="s">
        <v>45</v>
      </c>
      <c r="B29" s="26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64" t="s">
        <v>91</v>
      </c>
      <c r="B30" s="26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64" t="s">
        <v>46</v>
      </c>
      <c r="B31" s="26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64" t="s">
        <v>92</v>
      </c>
      <c r="B32" s="26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64" t="s">
        <v>142</v>
      </c>
      <c r="B33" s="26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64" t="s">
        <v>118</v>
      </c>
      <c r="B34" s="26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64" t="s">
        <v>48</v>
      </c>
      <c r="B35" s="265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64" t="s">
        <v>93</v>
      </c>
      <c r="B36" s="265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60" t="s">
        <v>49</v>
      </c>
      <c r="B37" s="261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66" t="s">
        <v>100</v>
      </c>
      <c r="B38" s="267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68" t="s">
        <v>105</v>
      </c>
      <c r="B39" s="26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68" t="s">
        <v>99</v>
      </c>
      <c r="B40" s="26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68" t="s">
        <v>95</v>
      </c>
      <c r="B41" s="26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68" t="s">
        <v>98</v>
      </c>
      <c r="B42" s="26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70" t="s">
        <v>97</v>
      </c>
      <c r="B43" s="271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70" t="s">
        <v>101</v>
      </c>
      <c r="B44" s="271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70" t="s">
        <v>102</v>
      </c>
      <c r="B45" s="271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70" t="s">
        <v>103</v>
      </c>
      <c r="B46" s="271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70" t="s">
        <v>106</v>
      </c>
      <c r="B47" s="271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68" t="s">
        <v>132</v>
      </c>
      <c r="B48" s="26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68" t="s">
        <v>108</v>
      </c>
      <c r="B49" s="26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68" t="s">
        <v>110</v>
      </c>
      <c r="B50" s="26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68" t="s">
        <v>111</v>
      </c>
      <c r="B51" s="26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68" t="s">
        <v>112</v>
      </c>
      <c r="B52" s="26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68" t="s">
        <v>104</v>
      </c>
      <c r="B53" s="26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68" t="s">
        <v>107</v>
      </c>
      <c r="B54" s="26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68" t="s">
        <v>131</v>
      </c>
      <c r="B55" s="26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68" t="s">
        <v>109</v>
      </c>
      <c r="B56" s="26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68" t="s">
        <v>119</v>
      </c>
      <c r="B57" s="26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68" t="s">
        <v>120</v>
      </c>
      <c r="B58" s="26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68" t="s">
        <v>121</v>
      </c>
      <c r="B59" s="26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68" t="s">
        <v>122</v>
      </c>
      <c r="B60" s="26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68" t="s">
        <v>123</v>
      </c>
      <c r="B61" s="26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68" t="s">
        <v>124</v>
      </c>
      <c r="B62" s="26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68" t="s">
        <v>133</v>
      </c>
      <c r="B63" s="26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60" t="s">
        <v>50</v>
      </c>
      <c r="B74" s="261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72" t="s">
        <v>52</v>
      </c>
      <c r="B75" s="27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74" t="s">
        <v>127</v>
      </c>
      <c r="B76" s="27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60" t="s">
        <v>53</v>
      </c>
      <c r="B77" s="261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76" t="s">
        <v>54</v>
      </c>
      <c r="B78" s="277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64" t="s">
        <v>144</v>
      </c>
      <c r="B79" s="26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64" t="s">
        <v>145</v>
      </c>
      <c r="B80" s="26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76" t="s">
        <v>57</v>
      </c>
      <c r="B81" s="277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64" t="s">
        <v>144</v>
      </c>
      <c r="B82" s="26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64" t="s">
        <v>146</v>
      </c>
      <c r="B83" s="26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76" t="s">
        <v>58</v>
      </c>
      <c r="B84" s="277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64" t="s">
        <v>147</v>
      </c>
      <c r="B85" s="26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64" t="s">
        <v>148</v>
      </c>
      <c r="B86" s="26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76" t="s">
        <v>61</v>
      </c>
      <c r="B87" s="277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78" t="s">
        <v>167</v>
      </c>
      <c r="B88" s="27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80" t="s">
        <v>63</v>
      </c>
      <c r="B89" s="281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60" t="s">
        <v>136</v>
      </c>
      <c r="B90" s="261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84" t="s">
        <v>64</v>
      </c>
      <c r="B91" s="28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68" t="s">
        <v>38</v>
      </c>
      <c r="B92" s="26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64" t="s">
        <v>143</v>
      </c>
      <c r="B93" s="26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68" t="s">
        <v>65</v>
      </c>
      <c r="B94" s="26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82" t="s">
        <v>67</v>
      </c>
      <c r="B95" s="28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82" t="s">
        <v>34</v>
      </c>
      <c r="B96" s="28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82" t="s">
        <v>34</v>
      </c>
      <c r="B97" s="28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82" t="s">
        <v>34</v>
      </c>
      <c r="B98" s="28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82" t="s">
        <v>34</v>
      </c>
      <c r="B99" s="28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82" t="s">
        <v>34</v>
      </c>
      <c r="B100" s="28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84" t="s">
        <v>68</v>
      </c>
      <c r="B101" s="28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68">
        <v>243</v>
      </c>
      <c r="B102" s="26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68">
        <v>244</v>
      </c>
      <c r="B103" s="26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68">
        <v>414</v>
      </c>
      <c r="B104" s="26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68">
        <v>521</v>
      </c>
      <c r="B105" s="26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68">
        <v>831</v>
      </c>
      <c r="B106" s="26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68">
        <v>851</v>
      </c>
      <c r="B107" s="26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68">
        <v>853</v>
      </c>
      <c r="B108" s="26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68"/>
      <c r="B109" s="26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68"/>
      <c r="B110" s="26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68"/>
      <c r="B111" s="26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68"/>
      <c r="B112" s="26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6"/>
      <c r="B113" s="287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91" t="s">
        <v>153</v>
      </c>
      <c r="B114" s="292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82" t="s">
        <v>154</v>
      </c>
      <c r="B115" s="28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82" t="s">
        <v>155</v>
      </c>
      <c r="B116" s="28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82" t="s">
        <v>156</v>
      </c>
      <c r="B117" s="28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72" t="s">
        <v>73</v>
      </c>
      <c r="B118" s="27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60" t="s">
        <v>165</v>
      </c>
      <c r="B119" s="26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60" t="s">
        <v>160</v>
      </c>
      <c r="B120" s="261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95" t="s">
        <v>75</v>
      </c>
      <c r="B121" s="29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95" t="s">
        <v>76</v>
      </c>
      <c r="B122" s="29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95" t="s">
        <v>129</v>
      </c>
      <c r="B123" s="29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60" t="s">
        <v>161</v>
      </c>
      <c r="B124" s="261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95" t="s">
        <v>75</v>
      </c>
      <c r="B125" s="29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95" t="s">
        <v>76</v>
      </c>
      <c r="B126" s="29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95" t="s">
        <v>129</v>
      </c>
      <c r="B127" s="29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60" t="s">
        <v>162</v>
      </c>
      <c r="B128" s="261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97" t="s">
        <v>78</v>
      </c>
      <c r="B129" s="298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60" t="s">
        <v>163</v>
      </c>
      <c r="B130" s="261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60" t="s">
        <v>164</v>
      </c>
      <c r="B131" s="261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44" t="s">
        <v>159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206" ht="21.75" customHeight="1">
      <c r="A2" s="3"/>
      <c r="C2" s="252" t="s">
        <v>171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</row>
    <row r="3" spans="1:206" ht="15.75" customHeight="1">
      <c r="C3" s="252">
        <f>'бюджет округа (района)'!C3:BL3</f>
        <v>0</v>
      </c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33" t="s">
        <v>3</v>
      </c>
      <c r="B5" s="234"/>
      <c r="C5" s="100" t="str">
        <f>'бюджет округа (района)'!C5:C5</f>
        <v>2014 год</v>
      </c>
      <c r="D5" s="241" t="str">
        <f>'бюджет округа (района)'!D5:Z5</f>
        <v>20___ год (отчетный финансовый год)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 t="str">
        <f>'бюджет округа (района)'!AA5:BL5</f>
        <v>20___ год (текущий финансовый год)</v>
      </c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/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9"/>
    </row>
    <row r="6" spans="1:206" s="120" customFormat="1" ht="16.5" customHeight="1">
      <c r="A6" s="235"/>
      <c r="B6" s="236"/>
      <c r="C6" s="242" t="s">
        <v>149</v>
      </c>
      <c r="D6" s="243" t="s">
        <v>149</v>
      </c>
      <c r="E6" s="242" t="s">
        <v>8</v>
      </c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 t="s">
        <v>150</v>
      </c>
      <c r="AB6" s="255" t="s">
        <v>96</v>
      </c>
      <c r="AC6" s="256" t="s">
        <v>10</v>
      </c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45" t="s">
        <v>125</v>
      </c>
      <c r="BK6" s="249" t="s">
        <v>126</v>
      </c>
      <c r="BL6" s="24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35"/>
      <c r="B7" s="236"/>
      <c r="C7" s="242"/>
      <c r="D7" s="24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42"/>
      <c r="AB7" s="25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47"/>
      <c r="BK7" s="249"/>
      <c r="BL7" s="24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37"/>
      <c r="B8" s="23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0" t="s">
        <v>29</v>
      </c>
      <c r="B9" s="35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8" t="s">
        <v>30</v>
      </c>
      <c r="B10" s="348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7" t="s">
        <v>31</v>
      </c>
      <c r="B11" s="34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7" t="s">
        <v>32</v>
      </c>
      <c r="B13" s="34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7" t="s">
        <v>80</v>
      </c>
      <c r="B14" s="34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7" t="s">
        <v>33</v>
      </c>
      <c r="B15" s="34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7" t="s">
        <v>35</v>
      </c>
      <c r="B16" s="34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7" t="s">
        <v>36</v>
      </c>
      <c r="B17" s="34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7" t="s">
        <v>37</v>
      </c>
      <c r="B18" s="34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7" t="s">
        <v>38</v>
      </c>
      <c r="B19" s="34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7" t="s">
        <v>39</v>
      </c>
      <c r="B20" s="34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7" t="s">
        <v>40</v>
      </c>
      <c r="B21" s="34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7" t="s">
        <v>41</v>
      </c>
      <c r="B22" s="34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7" t="s">
        <v>89</v>
      </c>
      <c r="B23" s="34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7" t="s">
        <v>90</v>
      </c>
      <c r="B24" s="34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7" t="s">
        <v>42</v>
      </c>
      <c r="B25" s="34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7" t="s">
        <v>43</v>
      </c>
      <c r="B26" s="34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8" t="s">
        <v>44</v>
      </c>
      <c r="B27" s="348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9" t="s">
        <v>94</v>
      </c>
      <c r="B28" s="34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9" t="s">
        <v>45</v>
      </c>
      <c r="B29" s="34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9" t="s">
        <v>91</v>
      </c>
      <c r="B30" s="34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9" t="s">
        <v>46</v>
      </c>
      <c r="B31" s="34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9" t="s">
        <v>92</v>
      </c>
      <c r="B32" s="34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9" t="s">
        <v>142</v>
      </c>
      <c r="B33" s="34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9" t="s">
        <v>118</v>
      </c>
      <c r="B34" s="34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9" t="s">
        <v>48</v>
      </c>
      <c r="B35" s="34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9" t="s">
        <v>93</v>
      </c>
      <c r="B36" s="34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0" t="s">
        <v>49</v>
      </c>
      <c r="B37" s="35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1" t="s">
        <v>100</v>
      </c>
      <c r="B38" s="35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52" t="s">
        <v>105</v>
      </c>
      <c r="B39" s="35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52" t="s">
        <v>99</v>
      </c>
      <c r="B40" s="35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52" t="s">
        <v>95</v>
      </c>
      <c r="B41" s="35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52" t="s">
        <v>98</v>
      </c>
      <c r="B42" s="35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3" t="s">
        <v>97</v>
      </c>
      <c r="B43" s="353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3" t="s">
        <v>101</v>
      </c>
      <c r="B44" s="35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3" t="s">
        <v>102</v>
      </c>
      <c r="B45" s="353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3" t="s">
        <v>103</v>
      </c>
      <c r="B46" s="353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3" t="s">
        <v>106</v>
      </c>
      <c r="B47" s="353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52" t="s">
        <v>132</v>
      </c>
      <c r="B48" s="35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52" t="s">
        <v>108</v>
      </c>
      <c r="B49" s="35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52" t="s">
        <v>110</v>
      </c>
      <c r="B50" s="35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52" t="s">
        <v>111</v>
      </c>
      <c r="B51" s="35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52" t="s">
        <v>112</v>
      </c>
      <c r="B52" s="35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52" t="s">
        <v>104</v>
      </c>
      <c r="B53" s="35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52" t="s">
        <v>107</v>
      </c>
      <c r="B54" s="35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52" t="s">
        <v>131</v>
      </c>
      <c r="B55" s="35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52" t="s">
        <v>109</v>
      </c>
      <c r="B56" s="35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52" t="s">
        <v>119</v>
      </c>
      <c r="B57" s="35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52" t="s">
        <v>120</v>
      </c>
      <c r="B58" s="35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52" t="s">
        <v>121</v>
      </c>
      <c r="B59" s="35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52" t="s">
        <v>122</v>
      </c>
      <c r="B60" s="35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52" t="s">
        <v>123</v>
      </c>
      <c r="B61" s="35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52" t="s">
        <v>124</v>
      </c>
      <c r="B62" s="35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52" t="s">
        <v>133</v>
      </c>
      <c r="B63" s="35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0" t="s">
        <v>50</v>
      </c>
      <c r="B74" s="35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54" t="s">
        <v>52</v>
      </c>
      <c r="B75" s="35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5" t="s">
        <v>127</v>
      </c>
      <c r="B76" s="35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0" t="s">
        <v>53</v>
      </c>
      <c r="B77" s="35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6" t="s">
        <v>54</v>
      </c>
      <c r="B78" s="35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9" t="s">
        <v>144</v>
      </c>
      <c r="B79" s="34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9" t="s">
        <v>145</v>
      </c>
      <c r="B80" s="34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6" t="s">
        <v>57</v>
      </c>
      <c r="B81" s="35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9" t="s">
        <v>144</v>
      </c>
      <c r="B82" s="34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9" t="s">
        <v>146</v>
      </c>
      <c r="B83" s="34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6" t="s">
        <v>58</v>
      </c>
      <c r="B84" s="35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9" t="s">
        <v>147</v>
      </c>
      <c r="B85" s="34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9" t="s">
        <v>148</v>
      </c>
      <c r="B86" s="34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6" t="s">
        <v>61</v>
      </c>
      <c r="B87" s="35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7" t="s">
        <v>167</v>
      </c>
      <c r="B88" s="35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8" t="s">
        <v>63</v>
      </c>
      <c r="B89" s="35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0" t="s">
        <v>136</v>
      </c>
      <c r="B90" s="35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0" t="s">
        <v>64</v>
      </c>
      <c r="B91" s="360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52" t="s">
        <v>38</v>
      </c>
      <c r="B92" s="35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9" t="s">
        <v>143</v>
      </c>
      <c r="B93" s="34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52" t="s">
        <v>65</v>
      </c>
      <c r="B94" s="35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9" t="s">
        <v>67</v>
      </c>
      <c r="B95" s="359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9" t="s">
        <v>34</v>
      </c>
      <c r="B96" s="359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9" t="s">
        <v>34</v>
      </c>
      <c r="B97" s="359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9" t="s">
        <v>34</v>
      </c>
      <c r="B98" s="359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9" t="s">
        <v>34</v>
      </c>
      <c r="B99" s="359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9" t="s">
        <v>34</v>
      </c>
      <c r="B100" s="359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0" t="s">
        <v>68</v>
      </c>
      <c r="B101" s="360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52">
        <v>243</v>
      </c>
      <c r="B102" s="35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52">
        <v>244</v>
      </c>
      <c r="B103" s="35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52">
        <v>414</v>
      </c>
      <c r="B104" s="35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52">
        <v>521</v>
      </c>
      <c r="B105" s="35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52">
        <v>831</v>
      </c>
      <c r="B106" s="35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52">
        <v>851</v>
      </c>
      <c r="B107" s="35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52">
        <v>853</v>
      </c>
      <c r="B108" s="35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52"/>
      <c r="B109" s="35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52"/>
      <c r="B110" s="35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52"/>
      <c r="B111" s="35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52"/>
      <c r="B112" s="35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9"/>
      <c r="B113" s="28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61" t="s">
        <v>153</v>
      </c>
      <c r="B114" s="36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82" t="s">
        <v>154</v>
      </c>
      <c r="B115" s="28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82" t="s">
        <v>155</v>
      </c>
      <c r="B116" s="28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82" t="s">
        <v>156</v>
      </c>
      <c r="B117" s="28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54" t="s">
        <v>73</v>
      </c>
      <c r="B118" s="35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60" t="s">
        <v>165</v>
      </c>
      <c r="B119" s="26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50" t="s">
        <v>160</v>
      </c>
      <c r="B120" s="350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62" t="s">
        <v>75</v>
      </c>
      <c r="B121" s="362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62" t="s">
        <v>76</v>
      </c>
      <c r="B122" s="362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62" t="s">
        <v>129</v>
      </c>
      <c r="B123" s="362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50" t="s">
        <v>161</v>
      </c>
      <c r="B124" s="350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62" t="s">
        <v>75</v>
      </c>
      <c r="B125" s="362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62" t="s">
        <v>76</v>
      </c>
      <c r="B126" s="362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62" t="s">
        <v>129</v>
      </c>
      <c r="B127" s="362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50" t="s">
        <v>162</v>
      </c>
      <c r="B128" s="350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63" t="s">
        <v>78</v>
      </c>
      <c r="B129" s="363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50" t="s">
        <v>163</v>
      </c>
      <c r="B130" s="350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50" t="s">
        <v>164</v>
      </c>
      <c r="B131" s="350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44" t="s">
        <v>158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206" ht="21.75" customHeight="1">
      <c r="A2" s="3"/>
      <c r="C2" s="252" t="s">
        <v>157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</row>
    <row r="3" spans="1:206" ht="15.75" customHeight="1">
      <c r="C3" s="252" t="s">
        <v>1</v>
      </c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33" t="s">
        <v>3</v>
      </c>
      <c r="B5" s="234"/>
      <c r="C5" s="100" t="s">
        <v>4</v>
      </c>
      <c r="D5" s="241" t="s">
        <v>5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 t="s">
        <v>6</v>
      </c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/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9"/>
    </row>
    <row r="6" spans="1:206" s="120" customFormat="1" ht="16.5" customHeight="1">
      <c r="A6" s="235"/>
      <c r="B6" s="236"/>
      <c r="C6" s="242" t="s">
        <v>149</v>
      </c>
      <c r="D6" s="243" t="s">
        <v>149</v>
      </c>
      <c r="E6" s="242" t="s">
        <v>8</v>
      </c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 t="s">
        <v>150</v>
      </c>
      <c r="AB6" s="255" t="s">
        <v>96</v>
      </c>
      <c r="AC6" s="256" t="s">
        <v>10</v>
      </c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45" t="s">
        <v>125</v>
      </c>
      <c r="BK6" s="249" t="s">
        <v>126</v>
      </c>
      <c r="BL6" s="24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35"/>
      <c r="B7" s="236"/>
      <c r="C7" s="242"/>
      <c r="D7" s="24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42"/>
      <c r="AB7" s="25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47"/>
      <c r="BK7" s="249"/>
      <c r="BL7" s="24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37"/>
      <c r="B8" s="23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0" t="s">
        <v>29</v>
      </c>
      <c r="B9" s="35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8" t="s">
        <v>30</v>
      </c>
      <c r="B10" s="348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7" t="s">
        <v>31</v>
      </c>
      <c r="B11" s="34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7" t="s">
        <v>32</v>
      </c>
      <c r="B13" s="34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7" t="s">
        <v>80</v>
      </c>
      <c r="B14" s="34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7" t="s">
        <v>33</v>
      </c>
      <c r="B15" s="34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7" t="s">
        <v>35</v>
      </c>
      <c r="B16" s="34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7" t="s">
        <v>36</v>
      </c>
      <c r="B17" s="34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7" t="s">
        <v>37</v>
      </c>
      <c r="B18" s="34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7" t="s">
        <v>38</v>
      </c>
      <c r="B19" s="34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7" t="s">
        <v>39</v>
      </c>
      <c r="B20" s="34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7" t="s">
        <v>40</v>
      </c>
      <c r="B21" s="34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7" t="s">
        <v>41</v>
      </c>
      <c r="B22" s="34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7" t="s">
        <v>89</v>
      </c>
      <c r="B23" s="34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7" t="s">
        <v>90</v>
      </c>
      <c r="B24" s="34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7" t="s">
        <v>42</v>
      </c>
      <c r="B25" s="34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7" t="s">
        <v>43</v>
      </c>
      <c r="B26" s="34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8" t="s">
        <v>44</v>
      </c>
      <c r="B27" s="348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9" t="s">
        <v>94</v>
      </c>
      <c r="B28" s="34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9" t="s">
        <v>45</v>
      </c>
      <c r="B29" s="34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9" t="s">
        <v>91</v>
      </c>
      <c r="B30" s="34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9" t="s">
        <v>46</v>
      </c>
      <c r="B31" s="34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9" t="s">
        <v>92</v>
      </c>
      <c r="B32" s="34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9" t="s">
        <v>142</v>
      </c>
      <c r="B33" s="34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9" t="s">
        <v>118</v>
      </c>
      <c r="B34" s="34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9" t="s">
        <v>48</v>
      </c>
      <c r="B35" s="34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9" t="s">
        <v>93</v>
      </c>
      <c r="B36" s="34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0" t="s">
        <v>49</v>
      </c>
      <c r="B37" s="35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1" t="s">
        <v>100</v>
      </c>
      <c r="B38" s="35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52" t="s">
        <v>105</v>
      </c>
      <c r="B39" s="35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52" t="s">
        <v>99</v>
      </c>
      <c r="B40" s="35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52" t="s">
        <v>95</v>
      </c>
      <c r="B41" s="35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52" t="s">
        <v>98</v>
      </c>
      <c r="B42" s="35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3" t="s">
        <v>97</v>
      </c>
      <c r="B43" s="353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3" t="s">
        <v>101</v>
      </c>
      <c r="B44" s="35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3" t="s">
        <v>102</v>
      </c>
      <c r="B45" s="353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3" t="s">
        <v>103</v>
      </c>
      <c r="B46" s="353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3" t="s">
        <v>106</v>
      </c>
      <c r="B47" s="353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52" t="s">
        <v>132</v>
      </c>
      <c r="B48" s="35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52" t="s">
        <v>108</v>
      </c>
      <c r="B49" s="35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52" t="s">
        <v>110</v>
      </c>
      <c r="B50" s="35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52" t="s">
        <v>111</v>
      </c>
      <c r="B51" s="35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52" t="s">
        <v>112</v>
      </c>
      <c r="B52" s="35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52" t="s">
        <v>104</v>
      </c>
      <c r="B53" s="35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52" t="s">
        <v>107</v>
      </c>
      <c r="B54" s="35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52" t="s">
        <v>131</v>
      </c>
      <c r="B55" s="35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52" t="s">
        <v>109</v>
      </c>
      <c r="B56" s="35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52" t="s">
        <v>119</v>
      </c>
      <c r="B57" s="35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52" t="s">
        <v>120</v>
      </c>
      <c r="B58" s="35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52" t="s">
        <v>121</v>
      </c>
      <c r="B59" s="35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52" t="s">
        <v>122</v>
      </c>
      <c r="B60" s="35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52" t="s">
        <v>123</v>
      </c>
      <c r="B61" s="35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52" t="s">
        <v>124</v>
      </c>
      <c r="B62" s="35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52" t="s">
        <v>133</v>
      </c>
      <c r="B63" s="35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0" t="s">
        <v>50</v>
      </c>
      <c r="B74" s="35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54" t="s">
        <v>52</v>
      </c>
      <c r="B75" s="35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5" t="s">
        <v>127</v>
      </c>
      <c r="B76" s="35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0" t="s">
        <v>53</v>
      </c>
      <c r="B77" s="35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6" t="s">
        <v>54</v>
      </c>
      <c r="B78" s="35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9" t="s">
        <v>144</v>
      </c>
      <c r="B79" s="34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9" t="s">
        <v>145</v>
      </c>
      <c r="B80" s="34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6" t="s">
        <v>57</v>
      </c>
      <c r="B81" s="35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9" t="s">
        <v>144</v>
      </c>
      <c r="B82" s="34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9" t="s">
        <v>146</v>
      </c>
      <c r="B83" s="34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6" t="s">
        <v>58</v>
      </c>
      <c r="B84" s="35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9" t="s">
        <v>147</v>
      </c>
      <c r="B85" s="34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9" t="s">
        <v>148</v>
      </c>
      <c r="B86" s="34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6" t="s">
        <v>61</v>
      </c>
      <c r="B87" s="35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7" t="s">
        <v>167</v>
      </c>
      <c r="B88" s="35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8" t="s">
        <v>63</v>
      </c>
      <c r="B89" s="35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0" t="s">
        <v>136</v>
      </c>
      <c r="B90" s="35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0" t="s">
        <v>64</v>
      </c>
      <c r="B91" s="360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52" t="s">
        <v>38</v>
      </c>
      <c r="B92" s="35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9" t="s">
        <v>143</v>
      </c>
      <c r="B93" s="34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52" t="s">
        <v>65</v>
      </c>
      <c r="B94" s="35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9" t="s">
        <v>67</v>
      </c>
      <c r="B95" s="359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9" t="s">
        <v>34</v>
      </c>
      <c r="B96" s="359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9" t="s">
        <v>34</v>
      </c>
      <c r="B97" s="359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9" t="s">
        <v>34</v>
      </c>
      <c r="B98" s="359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9" t="s">
        <v>34</v>
      </c>
      <c r="B99" s="359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9" t="s">
        <v>34</v>
      </c>
      <c r="B100" s="359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0" t="s">
        <v>68</v>
      </c>
      <c r="B101" s="360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52">
        <v>243</v>
      </c>
      <c r="B102" s="35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52">
        <v>244</v>
      </c>
      <c r="B103" s="35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52">
        <v>414</v>
      </c>
      <c r="B104" s="35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52">
        <v>521</v>
      </c>
      <c r="B105" s="35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52">
        <v>831</v>
      </c>
      <c r="B106" s="35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52">
        <v>851</v>
      </c>
      <c r="B107" s="35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52">
        <v>853</v>
      </c>
      <c r="B108" s="35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52"/>
      <c r="B109" s="35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52"/>
      <c r="B110" s="35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52"/>
      <c r="B111" s="35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52"/>
      <c r="B112" s="35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9"/>
      <c r="B113" s="28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61" t="s">
        <v>72</v>
      </c>
      <c r="B114" s="36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72" t="s">
        <v>73</v>
      </c>
      <c r="B115" s="27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60" t="s">
        <v>74</v>
      </c>
      <c r="B116" s="26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95" t="s">
        <v>75</v>
      </c>
      <c r="B117" s="29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65" t="s">
        <v>76</v>
      </c>
      <c r="B118" s="365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60" t="s">
        <v>165</v>
      </c>
      <c r="B119" s="26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54" t="s">
        <v>160</v>
      </c>
      <c r="B120" s="362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50" t="s">
        <v>77</v>
      </c>
      <c r="B121" s="350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62" t="s">
        <v>75</v>
      </c>
      <c r="B122" s="362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62" t="s">
        <v>76</v>
      </c>
      <c r="B123" s="362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54" t="s">
        <v>161</v>
      </c>
      <c r="B124" s="362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50" t="s">
        <v>135</v>
      </c>
      <c r="B125" s="350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63" t="s">
        <v>78</v>
      </c>
      <c r="B126" s="363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64" t="s">
        <v>79</v>
      </c>
      <c r="B127" s="364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50" t="s">
        <v>162</v>
      </c>
      <c r="B128" s="350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конс.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2021-10-19T07:04:10Z</cp:lastPrinted>
  <dcterms:created xsi:type="dcterms:W3CDTF">2016-04-18T07:00:51Z</dcterms:created>
  <dcterms:modified xsi:type="dcterms:W3CDTF">2021-11-23T10:57:38Z</dcterms:modified>
</cp:coreProperties>
</file>