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firstSheet="1" activeTab="1"/>
  </bookViews>
  <sheets>
    <sheet name="консолидированный (короткая)" sheetId="11" state="hidden" r:id="rId1"/>
    <sheet name="конс." sheetId="1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1">конс.!$A$1:$P$52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2">сортавала!$A$1:$DV$111</definedName>
  </definedNames>
  <calcPr calcId="12451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0" i="1"/>
  <c r="K49" l="1"/>
  <c r="K26"/>
  <c r="K28"/>
  <c r="L37"/>
  <c r="L32"/>
  <c r="L33"/>
  <c r="K32"/>
  <c r="L28"/>
  <c r="K27"/>
  <c r="L26"/>
  <c r="L25"/>
  <c r="E25"/>
  <c r="F25"/>
  <c r="L19"/>
  <c r="E19"/>
  <c r="F19"/>
  <c r="L20"/>
  <c r="E20"/>
  <c r="F20"/>
  <c r="K14"/>
  <c r="L14"/>
  <c r="M21"/>
  <c r="N21"/>
  <c r="O21"/>
  <c r="P21"/>
  <c r="M22"/>
  <c r="N22"/>
  <c r="O22"/>
  <c r="P22"/>
  <c r="L23"/>
  <c r="M23"/>
  <c r="N23"/>
  <c r="O23"/>
  <c r="P23"/>
  <c r="M24"/>
  <c r="N24"/>
  <c r="O24"/>
  <c r="P24"/>
  <c r="M30"/>
  <c r="N30"/>
  <c r="O30"/>
  <c r="P30"/>
  <c r="M31"/>
  <c r="N31"/>
  <c r="O31"/>
  <c r="P31"/>
  <c r="M35"/>
  <c r="N35"/>
  <c r="O35"/>
  <c r="P35"/>
  <c r="M36"/>
  <c r="N36"/>
  <c r="O36"/>
  <c r="P36"/>
  <c r="M39"/>
  <c r="N39"/>
  <c r="O39"/>
  <c r="P39"/>
  <c r="M41"/>
  <c r="N41"/>
  <c r="O41"/>
  <c r="P41"/>
  <c r="E43"/>
  <c r="E42" s="1"/>
  <c r="F43"/>
  <c r="F42" s="1"/>
  <c r="M44"/>
  <c r="N44"/>
  <c r="O44"/>
  <c r="P44"/>
  <c r="M45"/>
  <c r="N45"/>
  <c r="O45"/>
  <c r="P45"/>
  <c r="K47"/>
  <c r="L47"/>
  <c r="M47"/>
  <c r="N47"/>
  <c r="O47"/>
  <c r="P47"/>
  <c r="M49"/>
  <c r="N49"/>
  <c r="O49"/>
  <c r="P49"/>
  <c r="M50"/>
  <c r="N50"/>
  <c r="O50"/>
  <c r="P50"/>
  <c r="M51"/>
  <c r="N51"/>
  <c r="O51"/>
  <c r="P51"/>
  <c r="M52"/>
  <c r="N52"/>
  <c r="O52"/>
  <c r="P52"/>
  <c r="K29" l="1"/>
  <c r="K20"/>
  <c r="L45"/>
  <c r="K45"/>
  <c r="K19"/>
  <c r="K37"/>
  <c r="K25"/>
  <c r="L40"/>
  <c r="L29"/>
  <c r="K24"/>
  <c r="L46"/>
  <c r="L36"/>
  <c r="L24"/>
  <c r="K34"/>
  <c r="L35"/>
  <c r="L27"/>
  <c r="K33"/>
  <c r="L34"/>
  <c r="K40"/>
  <c r="L50"/>
  <c r="L49"/>
  <c r="L41"/>
  <c r="L31"/>
  <c r="L22"/>
  <c r="L44"/>
  <c r="L39"/>
  <c r="L30"/>
  <c r="L21"/>
  <c r="L51"/>
  <c r="L48"/>
  <c r="L52"/>
  <c r="K50"/>
  <c r="K35"/>
  <c r="K41"/>
  <c r="K36"/>
  <c r="K31"/>
  <c r="K22"/>
  <c r="K52"/>
  <c r="K51"/>
  <c r="K39"/>
  <c r="K30"/>
  <c r="K21"/>
  <c r="K48"/>
  <c r="K23"/>
  <c r="K46"/>
  <c r="M42"/>
  <c r="N42"/>
  <c r="P42"/>
  <c r="O42"/>
  <c r="K44"/>
  <c r="K43" l="1"/>
  <c r="K42" l="1"/>
  <c r="L17" l="1"/>
  <c r="L18"/>
  <c r="K17"/>
  <c r="L13" l="1"/>
  <c r="L16"/>
  <c r="L15"/>
  <c r="K13"/>
  <c r="K18"/>
  <c r="K15"/>
  <c r="K16"/>
  <c r="K12" l="1"/>
  <c r="K11"/>
  <c r="L43"/>
  <c r="L42" l="1"/>
  <c r="BG117" i="8" l="1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B14" i="1"/>
  <c r="Y117" i="10" l="1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CB117" i="8"/>
  <c r="CB116"/>
  <c r="CB115"/>
  <c r="BP117"/>
  <c r="BP116"/>
  <c r="BP115"/>
  <c r="DJ117"/>
  <c r="DI117"/>
  <c r="DJ116"/>
  <c r="DI116"/>
  <c r="DJ115"/>
  <c r="DI115"/>
  <c r="DD117"/>
  <c r="DC117"/>
  <c r="DD116"/>
  <c r="DC116"/>
  <c r="DD115"/>
  <c r="DC115"/>
  <c r="CX117"/>
  <c r="CW117"/>
  <c r="CX116"/>
  <c r="CW116"/>
  <c r="CX115"/>
  <c r="CW115"/>
  <c r="CR117"/>
  <c r="CQ117"/>
  <c r="CR116"/>
  <c r="CQ116"/>
  <c r="CR115"/>
  <c r="CQ115"/>
  <c r="CL117"/>
  <c r="CL116"/>
  <c r="CL115"/>
  <c r="CK115"/>
  <c r="CF117"/>
  <c r="CF116"/>
  <c r="CF115"/>
  <c r="CE115"/>
  <c r="BZ117"/>
  <c r="BZ116"/>
  <c r="BZ115"/>
  <c r="BY115"/>
  <c r="BT117"/>
  <c r="BT116"/>
  <c r="BT115"/>
  <c r="BS115"/>
  <c r="AA117"/>
  <c r="W117"/>
  <c r="S117"/>
  <c r="O117"/>
  <c r="K115"/>
  <c r="K117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F125" s="1"/>
  <c r="DV125" s="1"/>
  <c r="AW125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E125"/>
  <c r="DU125" s="1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C106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Q84" s="1"/>
  <c r="DP85"/>
  <c r="DO85"/>
  <c r="DN85"/>
  <c r="DM85"/>
  <c r="DM84" s="1"/>
  <c r="DH85"/>
  <c r="DG85"/>
  <c r="DB85"/>
  <c r="DA85"/>
  <c r="DA84" s="1"/>
  <c r="CV85"/>
  <c r="CU85"/>
  <c r="CP85"/>
  <c r="CP84" s="1"/>
  <c r="CO85"/>
  <c r="CO84" s="1"/>
  <c r="CJ85"/>
  <c r="CI85"/>
  <c r="CD85"/>
  <c r="CC85"/>
  <c r="CC84" s="1"/>
  <c r="BX85"/>
  <c r="BW85"/>
  <c r="BR85"/>
  <c r="BR84" s="1"/>
  <c r="BQ85"/>
  <c r="BQ84" s="1"/>
  <c r="BL85"/>
  <c r="BK85"/>
  <c r="BF85"/>
  <c r="BE85"/>
  <c r="BE84" s="1"/>
  <c r="BD85"/>
  <c r="BD84" s="1"/>
  <c r="BC85"/>
  <c r="AZ85"/>
  <c r="DT85" s="1"/>
  <c r="AY85"/>
  <c r="AX85"/>
  <c r="AW85"/>
  <c r="AT85"/>
  <c r="AS85"/>
  <c r="AS84" s="1"/>
  <c r="AP85"/>
  <c r="AO85"/>
  <c r="AL85"/>
  <c r="AL84" s="1"/>
  <c r="AK85"/>
  <c r="AK84" s="1"/>
  <c r="AH85"/>
  <c r="AG85"/>
  <c r="AD85"/>
  <c r="AC85"/>
  <c r="AC84" s="1"/>
  <c r="Z85"/>
  <c r="Y85"/>
  <c r="V85"/>
  <c r="U85"/>
  <c r="U84" s="1"/>
  <c r="R85"/>
  <c r="R84" s="1"/>
  <c r="Q85"/>
  <c r="N85"/>
  <c r="M85"/>
  <c r="M84" s="1"/>
  <c r="J85"/>
  <c r="I85"/>
  <c r="H85"/>
  <c r="H84" s="1"/>
  <c r="G85"/>
  <c r="D85"/>
  <c r="D84" s="1"/>
  <c r="C85"/>
  <c r="C84" s="1"/>
  <c r="DN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D78" s="1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P50"/>
  <c r="DO50"/>
  <c r="DN50"/>
  <c r="DM50"/>
  <c r="DL50"/>
  <c r="DK50"/>
  <c r="DH50"/>
  <c r="DG50"/>
  <c r="DF50"/>
  <c r="DE50"/>
  <c r="DB50"/>
  <c r="DA50"/>
  <c r="CZ50"/>
  <c r="CY50"/>
  <c r="CV50"/>
  <c r="CU50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G50"/>
  <c r="D50"/>
  <c r="C50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W39"/>
  <c r="BR39"/>
  <c r="BQ39"/>
  <c r="BL39"/>
  <c r="BK39"/>
  <c r="BF39"/>
  <c r="BE39"/>
  <c r="BD39"/>
  <c r="BC39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G36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G30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E103" i="11" l="1"/>
  <c r="DU103" s="1"/>
  <c r="F106"/>
  <c r="DV106" s="1"/>
  <c r="BH11"/>
  <c r="L13"/>
  <c r="BJ13" s="1"/>
  <c r="L14"/>
  <c r="L17"/>
  <c r="P17" s="1"/>
  <c r="F18"/>
  <c r="DV18" s="1"/>
  <c r="F19"/>
  <c r="DV19" s="1"/>
  <c r="F22"/>
  <c r="DV22" s="1"/>
  <c r="F25"/>
  <c r="DV25" s="1"/>
  <c r="F30"/>
  <c r="DV30" s="1"/>
  <c r="BH106"/>
  <c r="BN106" s="1"/>
  <c r="BT106" s="1"/>
  <c r="BZ106" s="1"/>
  <c r="CF106" s="1"/>
  <c r="CL106" s="1"/>
  <c r="CR106" s="1"/>
  <c r="CX106" s="1"/>
  <c r="DD106" s="1"/>
  <c r="DJ106" s="1"/>
  <c r="BE49"/>
  <c r="BE47" s="1"/>
  <c r="F97"/>
  <c r="DV97" s="1"/>
  <c r="U101"/>
  <c r="E31"/>
  <c r="DU31" s="1"/>
  <c r="E86"/>
  <c r="BA86" s="1"/>
  <c r="E92"/>
  <c r="DU92" s="1"/>
  <c r="E96"/>
  <c r="DU96" s="1"/>
  <c r="BH97"/>
  <c r="BN97" s="1"/>
  <c r="BT97" s="1"/>
  <c r="BZ97" s="1"/>
  <c r="CF97" s="1"/>
  <c r="CL97" s="1"/>
  <c r="CR97" s="1"/>
  <c r="CX97" s="1"/>
  <c r="DD97" s="1"/>
  <c r="DJ97" s="1"/>
  <c r="F50"/>
  <c r="DV50" s="1"/>
  <c r="DP49"/>
  <c r="F71"/>
  <c r="BB71" s="1"/>
  <c r="AZ84"/>
  <c r="DT84" s="1"/>
  <c r="Q49"/>
  <c r="CU49"/>
  <c r="CU47" s="1"/>
  <c r="DQ49"/>
  <c r="DQ47" s="1"/>
  <c r="L99"/>
  <c r="P99" s="1"/>
  <c r="J38"/>
  <c r="AP38"/>
  <c r="BD38"/>
  <c r="BX38"/>
  <c r="F42"/>
  <c r="DV42" s="1"/>
  <c r="F43"/>
  <c r="DV43" s="1"/>
  <c r="F44"/>
  <c r="DV44" s="1"/>
  <c r="F51"/>
  <c r="DV51" s="1"/>
  <c r="L53"/>
  <c r="P53" s="1"/>
  <c r="F70"/>
  <c r="BB70" s="1"/>
  <c r="F111"/>
  <c r="DV111" s="1"/>
  <c r="BH25"/>
  <c r="BN25" s="1"/>
  <c r="BT25" s="1"/>
  <c r="BZ25" s="1"/>
  <c r="CF25" s="1"/>
  <c r="CL25" s="1"/>
  <c r="CR25" s="1"/>
  <c r="CX25" s="1"/>
  <c r="DD25" s="1"/>
  <c r="DJ25" s="1"/>
  <c r="E54"/>
  <c r="DU54" s="1"/>
  <c r="E61"/>
  <c r="DU61" s="1"/>
  <c r="K62"/>
  <c r="BI62" s="1"/>
  <c r="E68"/>
  <c r="BA68" s="1"/>
  <c r="BH70"/>
  <c r="E71"/>
  <c r="BA71" s="1"/>
  <c r="J84"/>
  <c r="AH84"/>
  <c r="BX84"/>
  <c r="CJ84"/>
  <c r="DH84"/>
  <c r="BG99"/>
  <c r="BM99" s="1"/>
  <c r="BS99" s="1"/>
  <c r="BY99" s="1"/>
  <c r="CE99" s="1"/>
  <c r="CK99" s="1"/>
  <c r="CQ99" s="1"/>
  <c r="CW99" s="1"/>
  <c r="DC99" s="1"/>
  <c r="DI99" s="1"/>
  <c r="BH22"/>
  <c r="BN22" s="1"/>
  <c r="BT22" s="1"/>
  <c r="BZ22" s="1"/>
  <c r="CF22" s="1"/>
  <c r="CL22" s="1"/>
  <c r="CR22" s="1"/>
  <c r="CX22" s="1"/>
  <c r="DD22" s="1"/>
  <c r="DJ22" s="1"/>
  <c r="E26"/>
  <c r="DU26" s="1"/>
  <c r="BH44"/>
  <c r="BN44" s="1"/>
  <c r="BT44" s="1"/>
  <c r="BZ44" s="1"/>
  <c r="CF44" s="1"/>
  <c r="CL44" s="1"/>
  <c r="CR44" s="1"/>
  <c r="CX44" s="1"/>
  <c r="DD44" s="1"/>
  <c r="DJ44" s="1"/>
  <c r="F48"/>
  <c r="DV48" s="1"/>
  <c r="F67"/>
  <c r="BB67" s="1"/>
  <c r="F69"/>
  <c r="BB69" s="1"/>
  <c r="BH71"/>
  <c r="F72"/>
  <c r="BB72" s="1"/>
  <c r="F79"/>
  <c r="DV79" s="1"/>
  <c r="F80"/>
  <c r="DV80" s="1"/>
  <c r="F82"/>
  <c r="DV82" s="1"/>
  <c r="F83"/>
  <c r="DV83" s="1"/>
  <c r="F98"/>
  <c r="DV98" s="1"/>
  <c r="F100"/>
  <c r="DV100" s="1"/>
  <c r="F103"/>
  <c r="DV103" s="1"/>
  <c r="L105"/>
  <c r="BJ105" s="1"/>
  <c r="E106"/>
  <c r="DU106" s="1"/>
  <c r="E108"/>
  <c r="BA108" s="1"/>
  <c r="K109"/>
  <c r="BI109" s="1"/>
  <c r="E110"/>
  <c r="DU110" s="1"/>
  <c r="BH111"/>
  <c r="BN111" s="1"/>
  <c r="BT111" s="1"/>
  <c r="BZ111" s="1"/>
  <c r="CF111" s="1"/>
  <c r="CL111" s="1"/>
  <c r="CR111" s="1"/>
  <c r="CX111" s="1"/>
  <c r="DD111" s="1"/>
  <c r="DJ111" s="1"/>
  <c r="K30"/>
  <c r="BH32"/>
  <c r="BN32" s="1"/>
  <c r="BT32" s="1"/>
  <c r="BZ32" s="1"/>
  <c r="CF32" s="1"/>
  <c r="CL32" s="1"/>
  <c r="CR32" s="1"/>
  <c r="CX32" s="1"/>
  <c r="DD32" s="1"/>
  <c r="DJ32" s="1"/>
  <c r="BH33"/>
  <c r="BN33" s="1"/>
  <c r="BT33" s="1"/>
  <c r="BZ33" s="1"/>
  <c r="CF33" s="1"/>
  <c r="CL33" s="1"/>
  <c r="CR33" s="1"/>
  <c r="CX33" s="1"/>
  <c r="DD33" s="1"/>
  <c r="DJ33" s="1"/>
  <c r="BH34"/>
  <c r="BN34" s="1"/>
  <c r="BT34" s="1"/>
  <c r="BZ34" s="1"/>
  <c r="CF34" s="1"/>
  <c r="CL34" s="1"/>
  <c r="CR34" s="1"/>
  <c r="CX34" s="1"/>
  <c r="DD34" s="1"/>
  <c r="DJ34" s="1"/>
  <c r="BG39"/>
  <c r="K42"/>
  <c r="BI42" s="1"/>
  <c r="E45"/>
  <c r="DU45" s="1"/>
  <c r="BG45"/>
  <c r="BM45" s="1"/>
  <c r="BS45" s="1"/>
  <c r="BY45" s="1"/>
  <c r="CE45" s="1"/>
  <c r="CK45" s="1"/>
  <c r="CQ45" s="1"/>
  <c r="CW45" s="1"/>
  <c r="DC45" s="1"/>
  <c r="DI45" s="1"/>
  <c r="BH48"/>
  <c r="F56"/>
  <c r="DV56" s="1"/>
  <c r="L65"/>
  <c r="BJ65" s="1"/>
  <c r="E72"/>
  <c r="BA72" s="1"/>
  <c r="Z84"/>
  <c r="AP84"/>
  <c r="AX84"/>
  <c r="BL84"/>
  <c r="CV84"/>
  <c r="DP84"/>
  <c r="E99"/>
  <c r="DU99" s="1"/>
  <c r="K12"/>
  <c r="BI12" s="1"/>
  <c r="E29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E64"/>
  <c r="BA64" s="1"/>
  <c r="E66"/>
  <c r="BA66" s="1"/>
  <c r="BG66"/>
  <c r="BH67"/>
  <c r="F68"/>
  <c r="BB68" s="1"/>
  <c r="F73"/>
  <c r="BB73" s="1"/>
  <c r="N84"/>
  <c r="V84"/>
  <c r="AD84"/>
  <c r="AT84"/>
  <c r="BF84"/>
  <c r="CD84"/>
  <c r="DB84"/>
  <c r="DR84"/>
  <c r="F93"/>
  <c r="DV93" s="1"/>
  <c r="F96"/>
  <c r="DV96" s="1"/>
  <c r="BH98"/>
  <c r="BN98" s="1"/>
  <c r="BT98" s="1"/>
  <c r="BZ98" s="1"/>
  <c r="CF98" s="1"/>
  <c r="CL98" s="1"/>
  <c r="CR98" s="1"/>
  <c r="CX98" s="1"/>
  <c r="DD98" s="1"/>
  <c r="DJ98" s="1"/>
  <c r="BG103"/>
  <c r="BM103" s="1"/>
  <c r="BS103" s="1"/>
  <c r="BY103" s="1"/>
  <c r="CE103" s="1"/>
  <c r="CK103" s="1"/>
  <c r="CQ103" s="1"/>
  <c r="CW103" s="1"/>
  <c r="DC103" s="1"/>
  <c r="DI103" s="1"/>
  <c r="AY101"/>
  <c r="DS101" s="1"/>
  <c r="CO101"/>
  <c r="F32"/>
  <c r="DV32" s="1"/>
  <c r="Z38"/>
  <c r="CV38"/>
  <c r="BH43"/>
  <c r="BN43" s="1"/>
  <c r="BT43" s="1"/>
  <c r="BZ43" s="1"/>
  <c r="CF43" s="1"/>
  <c r="CL43" s="1"/>
  <c r="CR43" s="1"/>
  <c r="CX43" s="1"/>
  <c r="DD43" s="1"/>
  <c r="DJ43" s="1"/>
  <c r="L45"/>
  <c r="P45" s="1"/>
  <c r="F46"/>
  <c r="DV46" s="1"/>
  <c r="F54"/>
  <c r="DV54" s="1"/>
  <c r="BH54"/>
  <c r="F55"/>
  <c r="DV55" s="1"/>
  <c r="K57"/>
  <c r="BI57" s="1"/>
  <c r="BG58"/>
  <c r="BM58" s="1"/>
  <c r="BS58" s="1"/>
  <c r="BY58" s="1"/>
  <c r="CE58" s="1"/>
  <c r="CK58" s="1"/>
  <c r="CQ58" s="1"/>
  <c r="CW58" s="1"/>
  <c r="DC58" s="1"/>
  <c r="DI58" s="1"/>
  <c r="BH68"/>
  <c r="E69"/>
  <c r="BA69" s="1"/>
  <c r="BH72"/>
  <c r="E73"/>
  <c r="BA73" s="1"/>
  <c r="K79"/>
  <c r="O79" s="1"/>
  <c r="BH80"/>
  <c r="BN80" s="1"/>
  <c r="BT80" s="1"/>
  <c r="BZ80" s="1"/>
  <c r="CF80" s="1"/>
  <c r="CL80" s="1"/>
  <c r="CR80" s="1"/>
  <c r="CX80" s="1"/>
  <c r="DD80" s="1"/>
  <c r="DJ80" s="1"/>
  <c r="F86"/>
  <c r="BH93"/>
  <c r="BN93" s="1"/>
  <c r="BT93" s="1"/>
  <c r="BZ93" s="1"/>
  <c r="CF93" s="1"/>
  <c r="CL93" s="1"/>
  <c r="CR93" s="1"/>
  <c r="CX93" s="1"/>
  <c r="DD93" s="1"/>
  <c r="DJ93" s="1"/>
  <c r="E104"/>
  <c r="DU104" s="1"/>
  <c r="M101"/>
  <c r="AC101"/>
  <c r="AK101"/>
  <c r="AS101"/>
  <c r="BE101"/>
  <c r="BQ101"/>
  <c r="CC101"/>
  <c r="DA101"/>
  <c r="DM101"/>
  <c r="DQ101"/>
  <c r="K105"/>
  <c r="BI105" s="1"/>
  <c r="BG106"/>
  <c r="BM106" s="1"/>
  <c r="BS106" s="1"/>
  <c r="BY106" s="1"/>
  <c r="CE106" s="1"/>
  <c r="CK106" s="1"/>
  <c r="CQ106" s="1"/>
  <c r="CW106" s="1"/>
  <c r="DC106" s="1"/>
  <c r="DI106" s="1"/>
  <c r="C101"/>
  <c r="BG108"/>
  <c r="BM108" s="1"/>
  <c r="BS108" s="1"/>
  <c r="BY108" s="1"/>
  <c r="CE108" s="1"/>
  <c r="CK108" s="1"/>
  <c r="CQ108" s="1"/>
  <c r="CW108" s="1"/>
  <c r="DC108" s="1"/>
  <c r="DI108" s="1"/>
  <c r="K18"/>
  <c r="O18" s="1"/>
  <c r="BH19"/>
  <c r="BN19" s="1"/>
  <c r="BT19" s="1"/>
  <c r="BZ19" s="1"/>
  <c r="CF19" s="1"/>
  <c r="CL19" s="1"/>
  <c r="CR19" s="1"/>
  <c r="CX19" s="1"/>
  <c r="DD19" s="1"/>
  <c r="DJ19" s="1"/>
  <c r="BG23"/>
  <c r="BM23" s="1"/>
  <c r="BS23" s="1"/>
  <c r="BY23" s="1"/>
  <c r="CE23" s="1"/>
  <c r="CK23" s="1"/>
  <c r="CQ23" s="1"/>
  <c r="CW23" s="1"/>
  <c r="DC23" s="1"/>
  <c r="DI23" s="1"/>
  <c r="AP27"/>
  <c r="F35"/>
  <c r="DV35" s="1"/>
  <c r="L36"/>
  <c r="P36" s="1"/>
  <c r="F39"/>
  <c r="DV39" s="1"/>
  <c r="L40"/>
  <c r="F41"/>
  <c r="DV41" s="1"/>
  <c r="DP38"/>
  <c r="K46"/>
  <c r="BI46" s="1"/>
  <c r="G49"/>
  <c r="DO49"/>
  <c r="DO47" s="1"/>
  <c r="C49"/>
  <c r="C47" s="1"/>
  <c r="AG49"/>
  <c r="AG47" s="1"/>
  <c r="AW49"/>
  <c r="AW47" s="1"/>
  <c r="BW49"/>
  <c r="BW47" s="1"/>
  <c r="K52"/>
  <c r="BI52" s="1"/>
  <c r="K55"/>
  <c r="BI55" s="1"/>
  <c r="BH56"/>
  <c r="BN56" s="1"/>
  <c r="BT56" s="1"/>
  <c r="BZ56" s="1"/>
  <c r="CF56" s="1"/>
  <c r="CL56" s="1"/>
  <c r="CR56" s="1"/>
  <c r="CX56" s="1"/>
  <c r="DD56" s="1"/>
  <c r="DJ56" s="1"/>
  <c r="L58"/>
  <c r="BJ58" s="1"/>
  <c r="L59"/>
  <c r="BJ59" s="1"/>
  <c r="L61"/>
  <c r="P61" s="1"/>
  <c r="L62"/>
  <c r="BJ62" s="1"/>
  <c r="K64"/>
  <c r="BI64" s="1"/>
  <c r="BG65"/>
  <c r="BH69"/>
  <c r="E70"/>
  <c r="BA70" s="1"/>
  <c r="BH73"/>
  <c r="BH79"/>
  <c r="BN79" s="1"/>
  <c r="BG80"/>
  <c r="BM80" s="1"/>
  <c r="BS80" s="1"/>
  <c r="BY80" s="1"/>
  <c r="CE80" s="1"/>
  <c r="CK80" s="1"/>
  <c r="CQ80" s="1"/>
  <c r="CW80" s="1"/>
  <c r="DC80" s="1"/>
  <c r="DI80" s="1"/>
  <c r="K102"/>
  <c r="BI102" s="1"/>
  <c r="F108"/>
  <c r="DV108" s="1"/>
  <c r="F109"/>
  <c r="DV109" s="1"/>
  <c r="E112"/>
  <c r="DU112" s="1"/>
  <c r="F23"/>
  <c r="DV23" s="1"/>
  <c r="L24"/>
  <c r="BJ24" s="1"/>
  <c r="K25"/>
  <c r="O25" s="1"/>
  <c r="K36"/>
  <c r="BI36" s="1"/>
  <c r="K41"/>
  <c r="BI41" s="1"/>
  <c r="Q47"/>
  <c r="AK49"/>
  <c r="AK47" s="1"/>
  <c r="D101"/>
  <c r="L20"/>
  <c r="P20" s="1"/>
  <c r="L21"/>
  <c r="P21" s="1"/>
  <c r="K22"/>
  <c r="BH23"/>
  <c r="BN23" s="1"/>
  <c r="BT23" s="1"/>
  <c r="BZ23" s="1"/>
  <c r="CF23" s="1"/>
  <c r="CL23" s="1"/>
  <c r="CR23" s="1"/>
  <c r="CX23" s="1"/>
  <c r="DD23" s="1"/>
  <c r="DJ23" s="1"/>
  <c r="L26"/>
  <c r="BJ26" s="1"/>
  <c r="K28"/>
  <c r="O28" s="1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I40" s="1"/>
  <c r="BH41"/>
  <c r="K48"/>
  <c r="BI48" s="1"/>
  <c r="K82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DR91" s="1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BI14" s="1"/>
  <c r="K17"/>
  <c r="BI17" s="1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I53" s="1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BG60"/>
  <c r="L63"/>
  <c r="BJ63" s="1"/>
  <c r="L66"/>
  <c r="BJ66" s="1"/>
  <c r="BG67"/>
  <c r="BG68"/>
  <c r="BG69"/>
  <c r="BG70"/>
  <c r="BG71"/>
  <c r="BG72"/>
  <c r="BG73"/>
  <c r="L92"/>
  <c r="BJ92" s="1"/>
  <c r="K93"/>
  <c r="O93" s="1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O26" s="1"/>
  <c r="BH28"/>
  <c r="BN28" s="1"/>
  <c r="BG29"/>
  <c r="BM29" s="1"/>
  <c r="BS29" s="1"/>
  <c r="BY29" s="1"/>
  <c r="CE29" s="1"/>
  <c r="CK29" s="1"/>
  <c r="CQ29" s="1"/>
  <c r="CW29" s="1"/>
  <c r="DC29" s="1"/>
  <c r="DI29" s="1"/>
  <c r="K32"/>
  <c r="BI32" s="1"/>
  <c r="K33"/>
  <c r="O33" s="1"/>
  <c r="BH35"/>
  <c r="BN35" s="1"/>
  <c r="BT35" s="1"/>
  <c r="BZ35" s="1"/>
  <c r="CF35" s="1"/>
  <c r="CL35" s="1"/>
  <c r="CR35" s="1"/>
  <c r="CX35" s="1"/>
  <c r="DD35" s="1"/>
  <c r="DJ35" s="1"/>
  <c r="R38"/>
  <c r="AX38"/>
  <c r="BH39"/>
  <c r="BN39" s="1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J47" s="1"/>
  <c r="J37" s="1"/>
  <c r="BH51"/>
  <c r="L52"/>
  <c r="BJ52" s="1"/>
  <c r="BF49"/>
  <c r="BF47" s="1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BN82" s="1"/>
  <c r="CJ81"/>
  <c r="BG83"/>
  <c r="BM83" s="1"/>
  <c r="BS83" s="1"/>
  <c r="BY83" s="1"/>
  <c r="CE83" s="1"/>
  <c r="CK83" s="1"/>
  <c r="CQ83" s="1"/>
  <c r="CW83" s="1"/>
  <c r="DC83" s="1"/>
  <c r="DI83" s="1"/>
  <c r="L85"/>
  <c r="BJ85" s="1"/>
  <c r="BG92"/>
  <c r="BM92" s="1"/>
  <c r="L95"/>
  <c r="BJ95" s="1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O19" s="1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P33" s="1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BJ43" s="1"/>
  <c r="L46"/>
  <c r="BJ46" s="1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P11" s="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BJ39" s="1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BJ44" s="1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BS55" s="1"/>
  <c r="L56"/>
  <c r="P56" s="1"/>
  <c r="BG63"/>
  <c r="L82"/>
  <c r="P82" s="1"/>
  <c r="K83"/>
  <c r="BI83" s="1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BI96" s="1"/>
  <c r="J101"/>
  <c r="R101"/>
  <c r="Z101"/>
  <c r="AH101"/>
  <c r="AP101"/>
  <c r="AX101"/>
  <c r="BL101"/>
  <c r="BX101"/>
  <c r="CJ101"/>
  <c r="CV101"/>
  <c r="DH101"/>
  <c r="DP101"/>
  <c r="D47"/>
  <c r="L104"/>
  <c r="BJ104" s="1"/>
  <c r="F104"/>
  <c r="DV104" s="1"/>
  <c r="L112"/>
  <c r="BJ112" s="1"/>
  <c r="F112"/>
  <c r="DV112" s="1"/>
  <c r="K34"/>
  <c r="O34" s="1"/>
  <c r="E34"/>
  <c r="DU34" s="1"/>
  <c r="G47"/>
  <c r="K85"/>
  <c r="BI85" s="1"/>
  <c r="E85"/>
  <c r="G84"/>
  <c r="DS85"/>
  <c r="AY84"/>
  <c r="DS84" s="1"/>
  <c r="K95"/>
  <c r="O95" s="1"/>
  <c r="E95"/>
  <c r="DU95" s="1"/>
  <c r="L102"/>
  <c r="BJ102" s="1"/>
  <c r="H101"/>
  <c r="F102"/>
  <c r="BB102" s="1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P100" s="1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BJ19" s="1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P25" s="1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O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O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U38"/>
  <c r="U37" s="1"/>
  <c r="AC38"/>
  <c r="AK38"/>
  <c r="AS38"/>
  <c r="BE38"/>
  <c r="BQ38"/>
  <c r="CC38"/>
  <c r="CO38"/>
  <c r="DA38"/>
  <c r="DM38"/>
  <c r="DQ38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BI43" s="1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N49"/>
  <c r="N47" s="1"/>
  <c r="V49"/>
  <c r="V47" s="1"/>
  <c r="AD49"/>
  <c r="AD47" s="1"/>
  <c r="AD37" s="1"/>
  <c r="AL49"/>
  <c r="AL47" s="1"/>
  <c r="AT49"/>
  <c r="AT47" s="1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BJ79" s="1"/>
  <c r="K80"/>
  <c r="K78" s="1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BJ98" s="1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Q38"/>
  <c r="Y38"/>
  <c r="AG38"/>
  <c r="AO38"/>
  <c r="AW38"/>
  <c r="AW37" s="1"/>
  <c r="BK38"/>
  <c r="BW38"/>
  <c r="CI38"/>
  <c r="CU38"/>
  <c r="DG38"/>
  <c r="DO38"/>
  <c r="R49"/>
  <c r="R47" s="1"/>
  <c r="R37" s="1"/>
  <c r="Z49"/>
  <c r="Z47" s="1"/>
  <c r="Z37" s="1"/>
  <c r="AH49"/>
  <c r="AH47" s="1"/>
  <c r="AP49"/>
  <c r="AP47" s="1"/>
  <c r="AX49"/>
  <c r="AX47" s="1"/>
  <c r="BH50"/>
  <c r="BD49"/>
  <c r="BH49" s="1"/>
  <c r="BL49"/>
  <c r="BL47" s="1"/>
  <c r="BL37" s="1"/>
  <c r="BR49"/>
  <c r="BR47" s="1"/>
  <c r="BR37" s="1"/>
  <c r="BX49"/>
  <c r="CD49"/>
  <c r="CD47" s="1"/>
  <c r="CJ49"/>
  <c r="CP49"/>
  <c r="CP47" s="1"/>
  <c r="CV49"/>
  <c r="CV47" s="1"/>
  <c r="DB49"/>
  <c r="DB47" s="1"/>
  <c r="DH49"/>
  <c r="DH47" s="1"/>
  <c r="DN49"/>
  <c r="DN47" s="1"/>
  <c r="DN37" s="1"/>
  <c r="DR49"/>
  <c r="DR47" s="1"/>
  <c r="BD10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BI56" s="1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BM79" s="1"/>
  <c r="L80"/>
  <c r="E82"/>
  <c r="DU82" s="1"/>
  <c r="BG82"/>
  <c r="BM82" s="1"/>
  <c r="L83"/>
  <c r="BJ83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BJ93" s="1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BX47"/>
  <c r="BX37" s="1"/>
  <c r="CJ47"/>
  <c r="CJ37" s="1"/>
  <c r="DP47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11"/>
  <c r="O11" s="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J78"/>
  <c r="N78"/>
  <c r="R78"/>
  <c r="Z78"/>
  <c r="AD78"/>
  <c r="AH78"/>
  <c r="AP78"/>
  <c r="AT78"/>
  <c r="BF78"/>
  <c r="BL78"/>
  <c r="BX78"/>
  <c r="CD78"/>
  <c r="CJ78"/>
  <c r="DB78"/>
  <c r="BL81"/>
  <c r="DH81"/>
  <c r="D94"/>
  <c r="D91" s="1"/>
  <c r="J94"/>
  <c r="J91" s="1"/>
  <c r="N94"/>
  <c r="N91" s="1"/>
  <c r="R94"/>
  <c r="R91" s="1"/>
  <c r="V94"/>
  <c r="V91" s="1"/>
  <c r="Z94"/>
  <c r="Z91" s="1"/>
  <c r="AD94"/>
  <c r="AD91" s="1"/>
  <c r="AH94"/>
  <c r="AH91" s="1"/>
  <c r="AL94"/>
  <c r="AL91" s="1"/>
  <c r="AP94"/>
  <c r="AP91" s="1"/>
  <c r="AT94"/>
  <c r="AT91" s="1"/>
  <c r="AX94"/>
  <c r="AX91" s="1"/>
  <c r="BF94"/>
  <c r="BF91" s="1"/>
  <c r="BL94"/>
  <c r="BL91" s="1"/>
  <c r="BR94"/>
  <c r="BX94"/>
  <c r="BX91" s="1"/>
  <c r="CD94"/>
  <c r="CD91" s="1"/>
  <c r="CJ94"/>
  <c r="CJ91" s="1"/>
  <c r="CP94"/>
  <c r="CP91" s="1"/>
  <c r="CV94"/>
  <c r="CV91" s="1"/>
  <c r="DB94"/>
  <c r="DB91" s="1"/>
  <c r="DH94"/>
  <c r="DH91" s="1"/>
  <c r="DN94"/>
  <c r="DN91" s="1"/>
  <c r="DP94"/>
  <c r="DP91" s="1"/>
  <c r="I94"/>
  <c r="I91" s="1"/>
  <c r="M94"/>
  <c r="M91" s="1"/>
  <c r="Q94"/>
  <c r="Q91" s="1"/>
  <c r="U94"/>
  <c r="U91" s="1"/>
  <c r="Y94"/>
  <c r="Y91" s="1"/>
  <c r="AG94"/>
  <c r="AG91" s="1"/>
  <c r="AK94"/>
  <c r="AK91" s="1"/>
  <c r="AO94"/>
  <c r="AO91" s="1"/>
  <c r="AS94"/>
  <c r="AW94"/>
  <c r="AW91" s="1"/>
  <c r="AY94"/>
  <c r="AY91" s="1"/>
  <c r="DS91" s="1"/>
  <c r="BE94"/>
  <c r="BE91" s="1"/>
  <c r="BK94"/>
  <c r="BK91" s="1"/>
  <c r="BQ94"/>
  <c r="BQ91" s="1"/>
  <c r="BW94"/>
  <c r="BW91" s="1"/>
  <c r="CC94"/>
  <c r="CI94"/>
  <c r="CI91" s="1"/>
  <c r="CO94"/>
  <c r="CO91" s="1"/>
  <c r="CU94"/>
  <c r="CU91" s="1"/>
  <c r="DA94"/>
  <c r="DA91" s="1"/>
  <c r="DG94"/>
  <c r="DG91" s="1"/>
  <c r="DM94"/>
  <c r="DM91" s="1"/>
  <c r="DO94"/>
  <c r="DO91" s="1"/>
  <c r="DQ94"/>
  <c r="DQ91" s="1"/>
  <c r="K119"/>
  <c r="O119"/>
  <c r="S119"/>
  <c r="W119"/>
  <c r="AA119"/>
  <c r="AE119"/>
  <c r="AI119"/>
  <c r="AM119"/>
  <c r="AQ119"/>
  <c r="AU119"/>
  <c r="J81"/>
  <c r="AP81"/>
  <c r="CV78"/>
  <c r="DH78"/>
  <c r="R81"/>
  <c r="AH81"/>
  <c r="BX81"/>
  <c r="CV81"/>
  <c r="DQ81"/>
  <c r="AY78"/>
  <c r="DS78" s="1"/>
  <c r="BC78"/>
  <c r="AZ81"/>
  <c r="DT81" s="1"/>
  <c r="BR91"/>
  <c r="N81"/>
  <c r="V81"/>
  <c r="AD81"/>
  <c r="AL81"/>
  <c r="AT81"/>
  <c r="BF81"/>
  <c r="BR81"/>
  <c r="CD81"/>
  <c r="CP81"/>
  <c r="DB8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AX78"/>
  <c r="DN78"/>
  <c r="DP78"/>
  <c r="G81"/>
  <c r="AY81"/>
  <c r="DS81" s="1"/>
  <c r="BC81"/>
  <c r="G94"/>
  <c r="BD94"/>
  <c r="AS91"/>
  <c r="CC91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AY38"/>
  <c r="BC38"/>
  <c r="H78"/>
  <c r="BD78"/>
  <c r="H81"/>
  <c r="BD81"/>
  <c r="H94"/>
  <c r="BC94"/>
  <c r="E97"/>
  <c r="DU97" s="1"/>
  <c r="E43"/>
  <c r="DU43" s="1"/>
  <c r="E58"/>
  <c r="DU58" s="1"/>
  <c r="E83"/>
  <c r="BA83" s="1"/>
  <c r="F28"/>
  <c r="DV28" s="1"/>
  <c r="E39"/>
  <c r="BA39" s="1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DG10"/>
  <c r="E23"/>
  <c r="DU23" s="1"/>
  <c r="E12"/>
  <c r="DU12" s="1"/>
  <c r="E17"/>
  <c r="DU17" s="1"/>
  <c r="E21"/>
  <c r="DU21" s="1"/>
  <c r="F14"/>
  <c r="DV14" s="1"/>
  <c r="F17"/>
  <c r="DV17" s="1"/>
  <c r="C10"/>
  <c r="J10"/>
  <c r="J9" s="1"/>
  <c r="N10"/>
  <c r="R10"/>
  <c r="R9" s="1"/>
  <c r="V10"/>
  <c r="Z10"/>
  <c r="AD10"/>
  <c r="AH10"/>
  <c r="AL10"/>
  <c r="AP10"/>
  <c r="AP9" s="1"/>
  <c r="AT10"/>
  <c r="AX10"/>
  <c r="BF10"/>
  <c r="BL10"/>
  <c r="BL9" s="1"/>
  <c r="BR10"/>
  <c r="BX10"/>
  <c r="BX9" s="1"/>
  <c r="CD10"/>
  <c r="CJ10"/>
  <c r="CP10"/>
  <c r="CP9" s="1"/>
  <c r="CV10"/>
  <c r="DB10"/>
  <c r="DH10"/>
  <c r="DH9" s="1"/>
  <c r="DN10"/>
  <c r="DP10"/>
  <c r="DR10"/>
  <c r="K21"/>
  <c r="BI21" s="1"/>
  <c r="F12"/>
  <c r="DV12" s="1"/>
  <c r="I10"/>
  <c r="M10"/>
  <c r="U10"/>
  <c r="Y10"/>
  <c r="AC10"/>
  <c r="AK10"/>
  <c r="AO10"/>
  <c r="AS10"/>
  <c r="BE10"/>
  <c r="BQ10"/>
  <c r="BW10"/>
  <c r="CC10"/>
  <c r="CO10"/>
  <c r="CU10"/>
  <c r="DA10"/>
  <c r="DM10"/>
  <c r="DQ10"/>
  <c r="L12"/>
  <c r="BJ12" s="1"/>
  <c r="BC10"/>
  <c r="G10"/>
  <c r="AY10"/>
  <c r="DS10" s="1"/>
  <c r="H10"/>
  <c r="AZ10"/>
  <c r="BD10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T102" s="1"/>
  <c r="P103"/>
  <c r="BP103" s="1"/>
  <c r="P104"/>
  <c r="T104" s="1"/>
  <c r="P105"/>
  <c r="BP105" s="1"/>
  <c r="P106"/>
  <c r="BP106" s="1"/>
  <c r="P107"/>
  <c r="BP107" s="1"/>
  <c r="E13"/>
  <c r="DU13" s="1"/>
  <c r="O102"/>
  <c r="S102" s="1"/>
  <c r="O103"/>
  <c r="O104"/>
  <c r="BO104" s="1"/>
  <c r="O105"/>
  <c r="S105" s="1"/>
  <c r="O106"/>
  <c r="BO106" s="1"/>
  <c r="O107"/>
  <c r="BO107" s="1"/>
  <c r="O108"/>
  <c r="BO108" s="1"/>
  <c r="O109"/>
  <c r="S109" s="1"/>
  <c r="O110"/>
  <c r="BO110" s="1"/>
  <c r="O111"/>
  <c r="O112"/>
  <c r="BO112" s="1"/>
  <c r="P109"/>
  <c r="BP109" s="1"/>
  <c r="P110"/>
  <c r="BP110" s="1"/>
  <c r="P111"/>
  <c r="BP111" s="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BN11"/>
  <c r="BJ14"/>
  <c r="P14"/>
  <c r="BJ17"/>
  <c r="BJ21"/>
  <c r="BJ22"/>
  <c r="BW8"/>
  <c r="BY8" s="1"/>
  <c r="BU8"/>
  <c r="BM11"/>
  <c r="BI13"/>
  <c r="O13"/>
  <c r="BI19"/>
  <c r="BI22"/>
  <c r="O22"/>
  <c r="BI26"/>
  <c r="BI28"/>
  <c r="BM28"/>
  <c r="BI29"/>
  <c r="BJ31"/>
  <c r="P31"/>
  <c r="BJ33"/>
  <c r="P39"/>
  <c r="BJ40"/>
  <c r="P40"/>
  <c r="P43"/>
  <c r="P44"/>
  <c r="BJ45"/>
  <c r="BJ53"/>
  <c r="BJ55"/>
  <c r="BP8"/>
  <c r="BB14"/>
  <c r="E15"/>
  <c r="E16"/>
  <c r="BB18"/>
  <c r="BB21"/>
  <c r="BB22"/>
  <c r="BB23"/>
  <c r="DT24"/>
  <c r="BB25"/>
  <c r="DU29"/>
  <c r="BA29"/>
  <c r="BI30"/>
  <c r="O30"/>
  <c r="O31"/>
  <c r="O32"/>
  <c r="BI33"/>
  <c r="O36"/>
  <c r="BM39"/>
  <c r="O40"/>
  <c r="O43"/>
  <c r="BI44"/>
  <c r="O44"/>
  <c r="BI58"/>
  <c r="BI61"/>
  <c r="BO8"/>
  <c r="BA14"/>
  <c r="DS24"/>
  <c r="BA28"/>
  <c r="BJ80"/>
  <c r="P85"/>
  <c r="P92"/>
  <c r="BB30"/>
  <c r="BB34"/>
  <c r="BB42"/>
  <c r="BB43"/>
  <c r="BB46"/>
  <c r="BB50"/>
  <c r="BB51"/>
  <c r="BB55"/>
  <c r="BB57"/>
  <c r="BB61"/>
  <c r="DT63"/>
  <c r="DT64"/>
  <c r="DT65"/>
  <c r="DV65"/>
  <c r="DT66"/>
  <c r="DT67"/>
  <c r="DV67"/>
  <c r="DT68"/>
  <c r="DT69"/>
  <c r="DV69"/>
  <c r="DT70"/>
  <c r="DT71"/>
  <c r="DV71"/>
  <c r="DT72"/>
  <c r="DV73"/>
  <c r="BI82"/>
  <c r="O82"/>
  <c r="K81"/>
  <c r="BI81" s="1"/>
  <c r="O83"/>
  <c r="BI93"/>
  <c r="BA31"/>
  <c r="BA33"/>
  <c r="BA42"/>
  <c r="BA46"/>
  <c r="BA51"/>
  <c r="BA58"/>
  <c r="BA59"/>
  <c r="BA61"/>
  <c r="DS63"/>
  <c r="DU63"/>
  <c r="DS64"/>
  <c r="DS65"/>
  <c r="DU65"/>
  <c r="DS66"/>
  <c r="DS67"/>
  <c r="DU67"/>
  <c r="DS68"/>
  <c r="DS69"/>
  <c r="DU69"/>
  <c r="DS70"/>
  <c r="DS71"/>
  <c r="DU71"/>
  <c r="DS72"/>
  <c r="P95"/>
  <c r="P96"/>
  <c r="P97"/>
  <c r="BJ99"/>
  <c r="BP102"/>
  <c r="BP104"/>
  <c r="T106"/>
  <c r="BB79"/>
  <c r="L86"/>
  <c r="BB86"/>
  <c r="BH86"/>
  <c r="DT86"/>
  <c r="DV86"/>
  <c r="BI95"/>
  <c r="O96"/>
  <c r="BI98"/>
  <c r="O98"/>
  <c r="BI99"/>
  <c r="BI100"/>
  <c r="BO103"/>
  <c r="S103"/>
  <c r="S104"/>
  <c r="BO105"/>
  <c r="BA85"/>
  <c r="K86"/>
  <c r="BG86"/>
  <c r="DS86"/>
  <c r="BA92"/>
  <c r="DS112"/>
  <c r="DS111"/>
  <c r="DS110"/>
  <c r="DS109"/>
  <c r="DS108"/>
  <c r="T109"/>
  <c r="DS96"/>
  <c r="DS97"/>
  <c r="BA98"/>
  <c r="DS98"/>
  <c r="DS99"/>
  <c r="BA102"/>
  <c r="BA103"/>
  <c r="DS105"/>
  <c r="DS106"/>
  <c r="DS107"/>
  <c r="DT112"/>
  <c r="DT111"/>
  <c r="DT110"/>
  <c r="DT109"/>
  <c r="DT108"/>
  <c r="BO109"/>
  <c r="BO111"/>
  <c r="S111"/>
  <c r="BB95"/>
  <c r="DT96"/>
  <c r="BB97"/>
  <c r="DT97"/>
  <c r="BB98"/>
  <c r="DT98"/>
  <c r="DT99"/>
  <c r="BB100"/>
  <c r="DT105"/>
  <c r="BB106"/>
  <c r="DT106"/>
  <c r="DT107"/>
  <c r="P108"/>
  <c r="BG119"/>
  <c r="BM119"/>
  <c r="BS119"/>
  <c r="BY119"/>
  <c r="CE119"/>
  <c r="CK119"/>
  <c r="CQ119"/>
  <c r="CW119"/>
  <c r="DC119"/>
  <c r="AN119"/>
  <c r="AV119"/>
  <c r="BN119"/>
  <c r="BZ119"/>
  <c r="CL119"/>
  <c r="CX119"/>
  <c r="DJ119"/>
  <c r="BA111"/>
  <c r="AR119"/>
  <c r="BH119"/>
  <c r="BT119"/>
  <c r="CF119"/>
  <c r="CR119"/>
  <c r="DD119"/>
  <c r="DI119"/>
  <c r="DU72" l="1"/>
  <c r="DU70"/>
  <c r="DU68"/>
  <c r="DU66"/>
  <c r="DU64"/>
  <c r="BA63"/>
  <c r="DV72"/>
  <c r="DV70"/>
  <c r="DV68"/>
  <c r="DV66"/>
  <c r="DV64"/>
  <c r="BB35"/>
  <c r="P79"/>
  <c r="T79" s="1"/>
  <c r="BA13"/>
  <c r="O53"/>
  <c r="P58"/>
  <c r="BI15"/>
  <c r="CV37"/>
  <c r="BB112"/>
  <c r="L84"/>
  <c r="BJ84" s="1"/>
  <c r="P13"/>
  <c r="BP13" s="1"/>
  <c r="CV9"/>
  <c r="AH37"/>
  <c r="DG37"/>
  <c r="Y37"/>
  <c r="AT37"/>
  <c r="N37"/>
  <c r="BB52"/>
  <c r="BB33"/>
  <c r="P83"/>
  <c r="O20"/>
  <c r="V37"/>
  <c r="BB103"/>
  <c r="BB44"/>
  <c r="P24"/>
  <c r="AL37"/>
  <c r="BQ37"/>
  <c r="P98"/>
  <c r="BP98" s="1"/>
  <c r="BA22"/>
  <c r="O17"/>
  <c r="AL9"/>
  <c r="AL87" s="1"/>
  <c r="AL77" s="1"/>
  <c r="BB111"/>
  <c r="BB108"/>
  <c r="BA96"/>
  <c r="BI45"/>
  <c r="O42"/>
  <c r="BB19"/>
  <c r="BJ42"/>
  <c r="P34"/>
  <c r="T34" s="1"/>
  <c r="BI18"/>
  <c r="DS94"/>
  <c r="BA18"/>
  <c r="DQ37"/>
  <c r="BA112"/>
  <c r="BA106"/>
  <c r="S108"/>
  <c r="BB82"/>
  <c r="BA54"/>
  <c r="O85"/>
  <c r="BB60"/>
  <c r="BB54"/>
  <c r="BB41"/>
  <c r="BB31"/>
  <c r="O39"/>
  <c r="O23"/>
  <c r="BO23" s="1"/>
  <c r="BD9"/>
  <c r="G9"/>
  <c r="CC9"/>
  <c r="DN9"/>
  <c r="DN74" s="1"/>
  <c r="BR9"/>
  <c r="BR74" s="1"/>
  <c r="AT9"/>
  <c r="N9"/>
  <c r="BD47"/>
  <c r="BD37" s="1"/>
  <c r="BD74" s="1"/>
  <c r="DH37"/>
  <c r="DH74" s="1"/>
  <c r="DO37"/>
  <c r="CO37"/>
  <c r="AS37"/>
  <c r="M37"/>
  <c r="S112"/>
  <c r="T112"/>
  <c r="BA93"/>
  <c r="O97"/>
  <c r="BO97" s="1"/>
  <c r="BB93"/>
  <c r="T107"/>
  <c r="T103"/>
  <c r="BV103" s="1"/>
  <c r="BB56"/>
  <c r="BA25"/>
  <c r="P28"/>
  <c r="BQ9"/>
  <c r="BQ74" s="1"/>
  <c r="M9"/>
  <c r="M74" s="1"/>
  <c r="M75" s="1"/>
  <c r="DR9"/>
  <c r="CD9"/>
  <c r="Q37"/>
  <c r="BH38"/>
  <c r="BA109"/>
  <c r="BB96"/>
  <c r="DU108"/>
  <c r="DU86"/>
  <c r="BA57"/>
  <c r="BA48"/>
  <c r="BA41"/>
  <c r="BG81"/>
  <c r="BI80"/>
  <c r="BB63"/>
  <c r="BJ82"/>
  <c r="BJ36"/>
  <c r="P32"/>
  <c r="T32" s="1"/>
  <c r="BG27"/>
  <c r="P26"/>
  <c r="T26" s="1"/>
  <c r="Y9"/>
  <c r="N74"/>
  <c r="DP37"/>
  <c r="BB109"/>
  <c r="BB92"/>
  <c r="BJ100"/>
  <c r="BI79"/>
  <c r="BB45"/>
  <c r="L81"/>
  <c r="BJ81" s="1"/>
  <c r="BA20"/>
  <c r="BM47"/>
  <c r="BI34"/>
  <c r="BI25"/>
  <c r="O21"/>
  <c r="BI11"/>
  <c r="F78"/>
  <c r="DV78" s="1"/>
  <c r="BH101"/>
  <c r="BN101" s="1"/>
  <c r="BT101" s="1"/>
  <c r="BZ101" s="1"/>
  <c r="CF101" s="1"/>
  <c r="CL101" s="1"/>
  <c r="CR101" s="1"/>
  <c r="CX101" s="1"/>
  <c r="DD101" s="1"/>
  <c r="DJ101" s="1"/>
  <c r="BW37"/>
  <c r="K47"/>
  <c r="BI47" s="1"/>
  <c r="BB110"/>
  <c r="BB105"/>
  <c r="BA104"/>
  <c r="BA99"/>
  <c r="BB80"/>
  <c r="BA45"/>
  <c r="BA26"/>
  <c r="BA21"/>
  <c r="BB24"/>
  <c r="BB20"/>
  <c r="BJ20"/>
  <c r="BH10"/>
  <c r="BK9"/>
  <c r="AP37"/>
  <c r="AP87" s="1"/>
  <c r="AP77" s="1"/>
  <c r="I37"/>
  <c r="BE37"/>
  <c r="AX37"/>
  <c r="J87"/>
  <c r="J77" s="1"/>
  <c r="BA100"/>
  <c r="T110"/>
  <c r="BV110" s="1"/>
  <c r="S106"/>
  <c r="W106" s="1"/>
  <c r="BI35"/>
  <c r="BB28"/>
  <c r="BJ61"/>
  <c r="S110"/>
  <c r="BU110" s="1"/>
  <c r="BA97"/>
  <c r="T111"/>
  <c r="X111" s="1"/>
  <c r="S107"/>
  <c r="BU107" s="1"/>
  <c r="O101"/>
  <c r="S101" s="1"/>
  <c r="BA53"/>
  <c r="BA40"/>
  <c r="BA32"/>
  <c r="BB59"/>
  <c r="BB39"/>
  <c r="P93"/>
  <c r="BP93" s="1"/>
  <c r="BH81"/>
  <c r="O56"/>
  <c r="S56" s="1"/>
  <c r="O55"/>
  <c r="BB17"/>
  <c r="BB12"/>
  <c r="P30"/>
  <c r="T30" s="1"/>
  <c r="O24"/>
  <c r="O14"/>
  <c r="S14" s="1"/>
  <c r="O12"/>
  <c r="BJ29"/>
  <c r="P19"/>
  <c r="CJ9"/>
  <c r="CJ87" s="1"/>
  <c r="CJ77" s="1"/>
  <c r="F81"/>
  <c r="AZ47"/>
  <c r="DT47" s="1"/>
  <c r="L78"/>
  <c r="DR37"/>
  <c r="DR87" s="1"/>
  <c r="DR77" s="1"/>
  <c r="BK37"/>
  <c r="AK37"/>
  <c r="P18"/>
  <c r="BP18" s="1"/>
  <c r="G37"/>
  <c r="G87" s="1"/>
  <c r="G77" s="1"/>
  <c r="CI37"/>
  <c r="AO37"/>
  <c r="D37"/>
  <c r="CD37"/>
  <c r="CD87" s="1"/>
  <c r="CD77" s="1"/>
  <c r="AG37"/>
  <c r="BA105"/>
  <c r="BA35"/>
  <c r="BG78"/>
  <c r="BG10"/>
  <c r="BG9" s="1"/>
  <c r="BJ25"/>
  <c r="AX9"/>
  <c r="AH9"/>
  <c r="AH87" s="1"/>
  <c r="AH77" s="1"/>
  <c r="BA110"/>
  <c r="BB107"/>
  <c r="BA82"/>
  <c r="BO102"/>
  <c r="BB83"/>
  <c r="T105"/>
  <c r="X105" s="1"/>
  <c r="BA62"/>
  <c r="BA43"/>
  <c r="BI92"/>
  <c r="BB53"/>
  <c r="BB48"/>
  <c r="BB36"/>
  <c r="BB32"/>
  <c r="BH78"/>
  <c r="BA24"/>
  <c r="BA19"/>
  <c r="BA12"/>
  <c r="BJ56"/>
  <c r="P35"/>
  <c r="T35" s="1"/>
  <c r="BB29"/>
  <c r="P23"/>
  <c r="T23" s="1"/>
  <c r="BI16"/>
  <c r="L10"/>
  <c r="BJ10" s="1"/>
  <c r="F10"/>
  <c r="CU9"/>
  <c r="AK9"/>
  <c r="DB9"/>
  <c r="BF9"/>
  <c r="V9"/>
  <c r="C9"/>
  <c r="CP37"/>
  <c r="CP87" s="1"/>
  <c r="CP77" s="1"/>
  <c r="CU37"/>
  <c r="L49"/>
  <c r="BJ49" s="1"/>
  <c r="DM37"/>
  <c r="BG101"/>
  <c r="BM101" s="1"/>
  <c r="BS101" s="1"/>
  <c r="BY101" s="1"/>
  <c r="CE101" s="1"/>
  <c r="CK101" s="1"/>
  <c r="CQ101" s="1"/>
  <c r="CW101" s="1"/>
  <c r="DC101" s="1"/>
  <c r="DI101" s="1"/>
  <c r="DH87"/>
  <c r="DH77" s="1"/>
  <c r="BH47"/>
  <c r="BL87"/>
  <c r="BL77" s="1"/>
  <c r="DO9"/>
  <c r="DO74" s="1"/>
  <c r="K10"/>
  <c r="BI10" s="1"/>
  <c r="DQ9"/>
  <c r="F94"/>
  <c r="DV94" s="1"/>
  <c r="DB37"/>
  <c r="BF37"/>
  <c r="K49"/>
  <c r="BI49" s="1"/>
  <c r="AZ9"/>
  <c r="DT9" s="1"/>
  <c r="DM9"/>
  <c r="AS9"/>
  <c r="AT74"/>
  <c r="AD9"/>
  <c r="AD74" s="1"/>
  <c r="CV87"/>
  <c r="CV77" s="1"/>
  <c r="BX87"/>
  <c r="BX77" s="1"/>
  <c r="DA37"/>
  <c r="L101"/>
  <c r="BJ101" s="1"/>
  <c r="V87"/>
  <c r="V77" s="1"/>
  <c r="CD74"/>
  <c r="R87"/>
  <c r="R77" s="1"/>
  <c r="CC37"/>
  <c r="CC87" s="1"/>
  <c r="CC77" s="1"/>
  <c r="AW9"/>
  <c r="AO116" i="8"/>
  <c r="L116"/>
  <c r="M116" s="1"/>
  <c r="O116" s="1"/>
  <c r="P116" s="1"/>
  <c r="BV116" s="1"/>
  <c r="DU102" i="11"/>
  <c r="E101"/>
  <c r="BB99"/>
  <c r="BB94"/>
  <c r="C118"/>
  <c r="BA95"/>
  <c r="BA79"/>
  <c r="BH84"/>
  <c r="BA44"/>
  <c r="BA34"/>
  <c r="BA30"/>
  <c r="O80"/>
  <c r="O78" s="1"/>
  <c r="BA17"/>
  <c r="K38"/>
  <c r="BB26"/>
  <c r="BB11"/>
  <c r="L38"/>
  <c r="K27"/>
  <c r="BI27" s="1"/>
  <c r="L27"/>
  <c r="BJ27" s="1"/>
  <c r="BL74"/>
  <c r="AP74"/>
  <c r="Z9"/>
  <c r="J74"/>
  <c r="D9"/>
  <c r="C37"/>
  <c r="AC37"/>
  <c r="DV102"/>
  <c r="F101"/>
  <c r="DU85"/>
  <c r="E84"/>
  <c r="BG49"/>
  <c r="BG47" s="1"/>
  <c r="BC47"/>
  <c r="BC37" s="1"/>
  <c r="V74"/>
  <c r="DS49"/>
  <c r="AY47"/>
  <c r="DS47" s="1"/>
  <c r="DV40"/>
  <c r="F38"/>
  <c r="BB104"/>
  <c r="BA107"/>
  <c r="BA60"/>
  <c r="BA56"/>
  <c r="BA52"/>
  <c r="BA36"/>
  <c r="AT87"/>
  <c r="AT77" s="1"/>
  <c r="N87"/>
  <c r="N77" s="1"/>
  <c r="BB62"/>
  <c r="BB58"/>
  <c r="P80"/>
  <c r="BP80" s="1"/>
  <c r="BA23"/>
  <c r="BG38"/>
  <c r="BB13"/>
  <c r="DT10"/>
  <c r="BN47"/>
  <c r="BH27"/>
  <c r="P12"/>
  <c r="T12" s="1"/>
  <c r="DP9"/>
  <c r="DP74" s="1"/>
  <c r="CV74"/>
  <c r="BX74"/>
  <c r="AH74"/>
  <c r="R74"/>
  <c r="L94"/>
  <c r="H47"/>
  <c r="L47" s="1"/>
  <c r="BJ47" s="1"/>
  <c r="DV85"/>
  <c r="F84"/>
  <c r="F49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BU109"/>
  <c r="W109"/>
  <c r="BV112"/>
  <c r="X112"/>
  <c r="BV111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6"/>
  <c r="S96"/>
  <c r="BO95"/>
  <c r="S95"/>
  <c r="BV107"/>
  <c r="X107"/>
  <c r="BV106"/>
  <c r="X106"/>
  <c r="BV104"/>
  <c r="X104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J78"/>
  <c r="BY55"/>
  <c r="BS47"/>
  <c r="BS39"/>
  <c r="BM38"/>
  <c r="BO39"/>
  <c r="S39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J38"/>
  <c r="BS28"/>
  <c r="BM27"/>
  <c r="BO28"/>
  <c r="S28"/>
  <c r="O27"/>
  <c r="BO27" s="1"/>
  <c r="BO26"/>
  <c r="S26"/>
  <c r="BO25"/>
  <c r="S25"/>
  <c r="BO24"/>
  <c r="S24"/>
  <c r="BO22"/>
  <c r="S22"/>
  <c r="BO21"/>
  <c r="S21"/>
  <c r="BO20"/>
  <c r="S20"/>
  <c r="BO19"/>
  <c r="S19"/>
  <c r="BO18"/>
  <c r="S18"/>
  <c r="BO17"/>
  <c r="S17"/>
  <c r="BO13"/>
  <c r="S13"/>
  <c r="BO12"/>
  <c r="S12"/>
  <c r="CC8"/>
  <c r="CE8" s="1"/>
  <c r="CA8"/>
  <c r="BT28"/>
  <c r="BN27"/>
  <c r="BP28"/>
  <c r="T28"/>
  <c r="P27"/>
  <c r="BP27" s="1"/>
  <c r="BP25"/>
  <c r="T25"/>
  <c r="BP24"/>
  <c r="T24"/>
  <c r="BP22"/>
  <c r="T22"/>
  <c r="BP21"/>
  <c r="T21"/>
  <c r="BP20"/>
  <c r="T20"/>
  <c r="BP19"/>
  <c r="T19"/>
  <c r="BP17"/>
  <c r="T17"/>
  <c r="BP14"/>
  <c r="T14"/>
  <c r="T13"/>
  <c r="CD8"/>
  <c r="CF8" s="1"/>
  <c r="CB8"/>
  <c r="P101"/>
  <c r="BU108"/>
  <c r="W108"/>
  <c r="BU105"/>
  <c r="W105"/>
  <c r="BU104"/>
  <c r="W104"/>
  <c r="BU103"/>
  <c r="W103"/>
  <c r="BN86"/>
  <c r="BN84" s="1"/>
  <c r="BJ86"/>
  <c r="P86"/>
  <c r="P84" s="1"/>
  <c r="BP84" s="1"/>
  <c r="BV102"/>
  <c r="X102"/>
  <c r="BP100"/>
  <c r="T100"/>
  <c r="BP99"/>
  <c r="T99"/>
  <c r="T98"/>
  <c r="BP97"/>
  <c r="T97"/>
  <c r="BP96"/>
  <c r="T96"/>
  <c r="BP95"/>
  <c r="T95"/>
  <c r="BS92"/>
  <c r="BO92"/>
  <c r="S92"/>
  <c r="BS82"/>
  <c r="BM81"/>
  <c r="BO82"/>
  <c r="S82"/>
  <c r="O81"/>
  <c r="BO81" s="1"/>
  <c r="BI78"/>
  <c r="T93"/>
  <c r="BT85"/>
  <c r="BP85"/>
  <c r="T85"/>
  <c r="BP83"/>
  <c r="T83"/>
  <c r="BT79"/>
  <c r="BN78"/>
  <c r="BO61"/>
  <c r="S61"/>
  <c r="BO58"/>
  <c r="S58"/>
  <c r="BO55"/>
  <c r="S55"/>
  <c r="BO53"/>
  <c r="S53"/>
  <c r="BO45"/>
  <c r="S45"/>
  <c r="BO44"/>
  <c r="S44"/>
  <c r="BO43"/>
  <c r="S43"/>
  <c r="BO40"/>
  <c r="S40"/>
  <c r="DU16"/>
  <c r="BA16"/>
  <c r="BZ55"/>
  <c r="BT47"/>
  <c r="BT39"/>
  <c r="BN38"/>
  <c r="BP39"/>
  <c r="T39"/>
  <c r="P38"/>
  <c r="BP36"/>
  <c r="T36"/>
  <c r="BP33"/>
  <c r="T33"/>
  <c r="BP31"/>
  <c r="T31"/>
  <c r="BO29"/>
  <c r="S29"/>
  <c r="BS11"/>
  <c r="BM10"/>
  <c r="BO11"/>
  <c r="S11"/>
  <c r="BP29"/>
  <c r="T29"/>
  <c r="BO16"/>
  <c r="S16"/>
  <c r="BO15"/>
  <c r="S15"/>
  <c r="BT11"/>
  <c r="BN10"/>
  <c r="BP11"/>
  <c r="T11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BP79" i="11" l="1"/>
  <c r="AL74"/>
  <c r="AL75" s="1"/>
  <c r="Y74"/>
  <c r="Y75" s="1"/>
  <c r="BP34"/>
  <c r="X103"/>
  <c r="S23"/>
  <c r="W23" s="1"/>
  <c r="DB87"/>
  <c r="DB77" s="1"/>
  <c r="BH37"/>
  <c r="M87"/>
  <c r="M77" s="1"/>
  <c r="O38"/>
  <c r="S42"/>
  <c r="P78"/>
  <c r="BP78" s="1"/>
  <c r="S97"/>
  <c r="BU97" s="1"/>
  <c r="Y76"/>
  <c r="BB78"/>
  <c r="BD87"/>
  <c r="BD77" s="1"/>
  <c r="DQ74"/>
  <c r="Y87"/>
  <c r="Y77" s="1"/>
  <c r="BR87"/>
  <c r="BR77" s="1"/>
  <c r="BO42"/>
  <c r="T80"/>
  <c r="X80" s="1"/>
  <c r="DB74"/>
  <c r="CP74"/>
  <c r="BP35"/>
  <c r="BP26"/>
  <c r="BM37"/>
  <c r="BH9"/>
  <c r="BH74" s="1"/>
  <c r="BQ87"/>
  <c r="BQ77" s="1"/>
  <c r="M76"/>
  <c r="DQ87"/>
  <c r="DQ77" s="1"/>
  <c r="DN87"/>
  <c r="DN77" s="1"/>
  <c r="DR74"/>
  <c r="C87"/>
  <c r="C77" s="1"/>
  <c r="K37"/>
  <c r="BI37" s="1"/>
  <c r="BF74"/>
  <c r="AX74"/>
  <c r="AX76" s="1"/>
  <c r="BK74"/>
  <c r="BI38"/>
  <c r="BP12"/>
  <c r="W110"/>
  <c r="CA110" s="1"/>
  <c r="N75"/>
  <c r="N76"/>
  <c r="BP30"/>
  <c r="BP32"/>
  <c r="BO101"/>
  <c r="BU106"/>
  <c r="CU87"/>
  <c r="CU77" s="1"/>
  <c r="AK74"/>
  <c r="AK75" s="1"/>
  <c r="O47"/>
  <c r="BO47" s="1"/>
  <c r="BO56"/>
  <c r="BP23"/>
  <c r="E91"/>
  <c r="BA91" s="1"/>
  <c r="BF87"/>
  <c r="BF77" s="1"/>
  <c r="AX87"/>
  <c r="AX77" s="1"/>
  <c r="AZ37"/>
  <c r="AZ87" s="1"/>
  <c r="DO87"/>
  <c r="DO77" s="1"/>
  <c r="BK87"/>
  <c r="BK77" s="1"/>
  <c r="F118"/>
  <c r="DV118" s="1"/>
  <c r="DV10"/>
  <c r="BB10"/>
  <c r="O10"/>
  <c r="BO10" s="1"/>
  <c r="BO80"/>
  <c r="W107"/>
  <c r="CA107" s="1"/>
  <c r="T18"/>
  <c r="X18" s="1"/>
  <c r="BO14"/>
  <c r="BV105"/>
  <c r="X110"/>
  <c r="CB110" s="1"/>
  <c r="CJ74"/>
  <c r="S80"/>
  <c r="S78" s="1"/>
  <c r="L9"/>
  <c r="BJ9" s="1"/>
  <c r="D74"/>
  <c r="AK87"/>
  <c r="AK77" s="1"/>
  <c r="CU74"/>
  <c r="G74"/>
  <c r="AK76"/>
  <c r="DV81"/>
  <c r="BB81"/>
  <c r="P10"/>
  <c r="BP10" s="1"/>
  <c r="BC74"/>
  <c r="C74"/>
  <c r="AT75"/>
  <c r="AT76"/>
  <c r="AS74"/>
  <c r="AS87"/>
  <c r="AS77" s="1"/>
  <c r="F91"/>
  <c r="DV91" s="1"/>
  <c r="CC74"/>
  <c r="AD75"/>
  <c r="AD76"/>
  <c r="AD87"/>
  <c r="AD77" s="1"/>
  <c r="DM74"/>
  <c r="DM87"/>
  <c r="DM77" s="1"/>
  <c r="BH87"/>
  <c r="BH77" s="1"/>
  <c r="DV84"/>
  <c r="BB84"/>
  <c r="AX75"/>
  <c r="DV101"/>
  <c r="BB101"/>
  <c r="DU101"/>
  <c r="BA101"/>
  <c r="AW74"/>
  <c r="AW87"/>
  <c r="AW77" s="1"/>
  <c r="BN37"/>
  <c r="K9"/>
  <c r="AY37"/>
  <c r="AY74" s="1"/>
  <c r="BC87"/>
  <c r="BC77" s="1"/>
  <c r="L91"/>
  <c r="BJ91" s="1"/>
  <c r="BJ94"/>
  <c r="P94"/>
  <c r="J75"/>
  <c r="J76"/>
  <c r="DV49"/>
  <c r="F47"/>
  <c r="F37" s="1"/>
  <c r="DV37" s="1"/>
  <c r="BB49"/>
  <c r="R75"/>
  <c r="R76"/>
  <c r="DV38"/>
  <c r="BB38"/>
  <c r="DU84"/>
  <c r="BA84"/>
  <c r="Z74"/>
  <c r="Z87"/>
  <c r="Z77" s="1"/>
  <c r="D87"/>
  <c r="D77" s="1"/>
  <c r="L37"/>
  <c r="H37"/>
  <c r="H87" s="1"/>
  <c r="H77" s="1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U74"/>
  <c r="U87"/>
  <c r="U77" s="1"/>
  <c r="BE74"/>
  <c r="BE87"/>
  <c r="BE77" s="1"/>
  <c r="DA74"/>
  <c r="DA87"/>
  <c r="DA77" s="1"/>
  <c r="DS9"/>
  <c r="BB9"/>
  <c r="DV9"/>
  <c r="DV27"/>
  <c r="BB27"/>
  <c r="AC74"/>
  <c r="AC87"/>
  <c r="AC77" s="1"/>
  <c r="CO74"/>
  <c r="CO87"/>
  <c r="CO77" s="1"/>
  <c r="BM94"/>
  <c r="BG91"/>
  <c r="DU91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O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T78"/>
  <c r="BV83"/>
  <c r="X83"/>
  <c r="BZ85"/>
  <c r="BU80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8"/>
  <c r="AA108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3"/>
  <c r="AB103"/>
  <c r="CB104"/>
  <c r="AB104"/>
  <c r="CB105"/>
  <c r="AB105"/>
  <c r="CB106"/>
  <c r="AB106"/>
  <c r="CB107"/>
  <c r="AB107"/>
  <c r="BU95"/>
  <c r="W95"/>
  <c r="BU96"/>
  <c r="W96"/>
  <c r="BU98"/>
  <c r="W98"/>
  <c r="BU99"/>
  <c r="W99"/>
  <c r="BU100"/>
  <c r="W100"/>
  <c r="CA102"/>
  <c r="AA102"/>
  <c r="BO86"/>
  <c r="S86"/>
  <c r="S84" s="1"/>
  <c r="BU84" s="1"/>
  <c r="BZ11"/>
  <c r="BT10"/>
  <c r="BU11"/>
  <c r="W11"/>
  <c r="S10"/>
  <c r="BM9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V80"/>
  <c r="BZ82"/>
  <c r="BT81"/>
  <c r="BV92"/>
  <c r="X92"/>
  <c r="BU79"/>
  <c r="W79"/>
  <c r="BU83"/>
  <c r="W83"/>
  <c r="BY85"/>
  <c r="BS86"/>
  <c r="CB109"/>
  <c r="AB109"/>
  <c r="CB111"/>
  <c r="AB111"/>
  <c r="CB112"/>
  <c r="AB112"/>
  <c r="CA109"/>
  <c r="AA109"/>
  <c r="AA110"/>
  <c r="CA111"/>
  <c r="AA111"/>
  <c r="CA112"/>
  <c r="AA112"/>
  <c r="BV108"/>
  <c r="X108"/>
  <c r="BJ12" i="8"/>
  <c r="O18" i="1"/>
  <c r="O17"/>
  <c r="P16"/>
  <c r="O16"/>
  <c r="P15"/>
  <c r="O15"/>
  <c r="P13"/>
  <c r="O13"/>
  <c r="M18"/>
  <c r="M17"/>
  <c r="N16"/>
  <c r="M16"/>
  <c r="N15"/>
  <c r="M15"/>
  <c r="N13"/>
  <c r="N11" s="1"/>
  <c r="M13"/>
  <c r="BE12" i="8"/>
  <c r="BB12"/>
  <c r="AY12"/>
  <c r="AV12"/>
  <c r="AS12"/>
  <c r="AP12"/>
  <c r="AM12"/>
  <c r="AG12"/>
  <c r="AD12"/>
  <c r="AC12"/>
  <c r="F12" i="1"/>
  <c r="F11" s="1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BG114" s="1"/>
  <c r="AA78"/>
  <c r="BK78" s="1"/>
  <c r="Z78"/>
  <c r="X78"/>
  <c r="V78"/>
  <c r="T78"/>
  <c r="R78"/>
  <c r="P78"/>
  <c r="N78"/>
  <c r="L78"/>
  <c r="J78"/>
  <c r="H78"/>
  <c r="F78"/>
  <c r="E78"/>
  <c r="E114" s="1"/>
  <c r="AI114" s="1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A47"/>
  <c r="BK47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X117" s="1"/>
  <c r="V81"/>
  <c r="T81"/>
  <c r="T117" s="1"/>
  <c r="AX117" s="1"/>
  <c r="R81"/>
  <c r="P81"/>
  <c r="P117" s="1"/>
  <c r="BV117" s="1"/>
  <c r="N81"/>
  <c r="L81"/>
  <c r="L117" s="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BI91" s="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K87" s="1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P80" s="1"/>
  <c r="AO83"/>
  <c r="AL83"/>
  <c r="AL80" s="1"/>
  <c r="AK83"/>
  <c r="AH83"/>
  <c r="AH80" s="1"/>
  <c r="AG83"/>
  <c r="AD83"/>
  <c r="AD80" s="1"/>
  <c r="AC83"/>
  <c r="Z83"/>
  <c r="Z80" s="1"/>
  <c r="Y83"/>
  <c r="V83"/>
  <c r="V80" s="1"/>
  <c r="U83"/>
  <c r="R83"/>
  <c r="R80" s="1"/>
  <c r="Q83"/>
  <c r="N83"/>
  <c r="M83"/>
  <c r="J83"/>
  <c r="I83"/>
  <c r="H83"/>
  <c r="H80" s="1"/>
  <c r="G83"/>
  <c r="F83"/>
  <c r="BB83" s="1"/>
  <c r="E83"/>
  <c r="DV83" s="1"/>
  <c r="D83"/>
  <c r="C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F80" s="1"/>
  <c r="BE81"/>
  <c r="BE80" s="1"/>
  <c r="BD81"/>
  <c r="BC81"/>
  <c r="BC80" s="1"/>
  <c r="AZ81"/>
  <c r="AY81"/>
  <c r="AX81"/>
  <c r="AT81"/>
  <c r="AT80" s="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N80"/>
  <c r="J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G73" s="1"/>
  <c r="BA74"/>
  <c r="L74"/>
  <c r="K74"/>
  <c r="F74"/>
  <c r="BB74" s="1"/>
  <c r="D74"/>
  <c r="D73" s="1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D67"/>
  <c r="CC67"/>
  <c r="BX67"/>
  <c r="BW67"/>
  <c r="BR67"/>
  <c r="BQ67"/>
  <c r="BL67"/>
  <c r="BK67"/>
  <c r="BF67"/>
  <c r="BE67"/>
  <c r="BD67"/>
  <c r="BC67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M46" s="1"/>
  <c r="DJ48"/>
  <c r="DI48"/>
  <c r="DH48"/>
  <c r="DG48"/>
  <c r="DG46" s="1"/>
  <c r="DD48"/>
  <c r="DC48"/>
  <c r="DB48"/>
  <c r="DB46" s="1"/>
  <c r="DA48"/>
  <c r="DA46" s="1"/>
  <c r="CX48"/>
  <c r="CW48"/>
  <c r="CV48"/>
  <c r="CV46" s="1"/>
  <c r="CU48"/>
  <c r="CU46" s="1"/>
  <c r="CR48"/>
  <c r="CQ48"/>
  <c r="CP48"/>
  <c r="CP46" s="1"/>
  <c r="CO48"/>
  <c r="CO46" s="1"/>
  <c r="CL48"/>
  <c r="CK48"/>
  <c r="CJ48"/>
  <c r="CJ46" s="1"/>
  <c r="CI48"/>
  <c r="CI46" s="1"/>
  <c r="CF48"/>
  <c r="CE48"/>
  <c r="CD48"/>
  <c r="CD46" s="1"/>
  <c r="CC48"/>
  <c r="CC46" s="1"/>
  <c r="BZ48"/>
  <c r="BY48"/>
  <c r="BX48"/>
  <c r="BX46" s="1"/>
  <c r="BW48"/>
  <c r="BW46" s="1"/>
  <c r="BT48"/>
  <c r="BS48"/>
  <c r="BR48"/>
  <c r="BR46" s="1"/>
  <c r="BQ48"/>
  <c r="BQ46" s="1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S48"/>
  <c r="AR48"/>
  <c r="DF48" s="1"/>
  <c r="AQ48"/>
  <c r="DE48" s="1"/>
  <c r="AP48"/>
  <c r="AP46" s="1"/>
  <c r="AO48"/>
  <c r="AO46" s="1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G46" s="1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DH46"/>
  <c r="BL46"/>
  <c r="BK46"/>
  <c r="BF46"/>
  <c r="BE46"/>
  <c r="BD46"/>
  <c r="BC46"/>
  <c r="AT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AS41"/>
  <c r="AS37" s="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F37"/>
  <c r="BD37"/>
  <c r="AZ37"/>
  <c r="AY37"/>
  <c r="AX37"/>
  <c r="AT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AH26" s="1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L9" s="1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BJ18" s="1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L13"/>
  <c r="I13"/>
  <c r="K13" s="1"/>
  <c r="BI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AW10"/>
  <c r="AH10"/>
  <c r="L10"/>
  <c r="I10"/>
  <c r="D10"/>
  <c r="C10"/>
  <c r="DR9"/>
  <c r="DQ9"/>
  <c r="DP9"/>
  <c r="DO9"/>
  <c r="DO8" s="1"/>
  <c r="DN9"/>
  <c r="DM9"/>
  <c r="DH9"/>
  <c r="DG9"/>
  <c r="DB9"/>
  <c r="DA9"/>
  <c r="CV9"/>
  <c r="CU9"/>
  <c r="CU8" s="1"/>
  <c r="CP9"/>
  <c r="CO9"/>
  <c r="CJ9"/>
  <c r="CI9"/>
  <c r="CI8" s="1"/>
  <c r="CD9"/>
  <c r="CC9"/>
  <c r="BX9"/>
  <c r="BW9"/>
  <c r="BW8" s="1"/>
  <c r="BR9"/>
  <c r="BQ9"/>
  <c r="BF9"/>
  <c r="BE9"/>
  <c r="BD9"/>
  <c r="BC9"/>
  <c r="AZ9"/>
  <c r="AX9"/>
  <c r="AT9"/>
  <c r="AT8" s="1"/>
  <c r="AS9"/>
  <c r="AD9"/>
  <c r="AD8" s="1"/>
  <c r="Z9"/>
  <c r="V9"/>
  <c r="R9"/>
  <c r="N9"/>
  <c r="J9"/>
  <c r="H9"/>
  <c r="G9"/>
  <c r="DG8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AS8" l="1"/>
  <c r="AY87" i="11"/>
  <c r="L74"/>
  <c r="K74"/>
  <c r="AL76"/>
  <c r="BU23"/>
  <c r="BM74"/>
  <c r="M13" i="5"/>
  <c r="BL8"/>
  <c r="BX8"/>
  <c r="CJ8"/>
  <c r="CV8"/>
  <c r="DH8"/>
  <c r="DP8"/>
  <c r="W97" i="11"/>
  <c r="BB91"/>
  <c r="N8" i="5"/>
  <c r="G101" i="8"/>
  <c r="AF101" s="1"/>
  <c r="BJ22" i="5"/>
  <c r="DS37" i="11"/>
  <c r="BV18"/>
  <c r="H74"/>
  <c r="D80" i="5"/>
  <c r="AZ74" i="11"/>
  <c r="DT37"/>
  <c r="P9"/>
  <c r="J8" i="5"/>
  <c r="Z8"/>
  <c r="BK36"/>
  <c r="BL80"/>
  <c r="BE8"/>
  <c r="BP91"/>
  <c r="H9" i="9"/>
  <c r="P9"/>
  <c r="X9"/>
  <c r="AD9"/>
  <c r="O37" i="11"/>
  <c r="BO37" s="1"/>
  <c r="W80"/>
  <c r="BJ17" i="5"/>
  <c r="BD8"/>
  <c r="D37"/>
  <c r="K87" i="11"/>
  <c r="BI87" s="1"/>
  <c r="L37" i="5"/>
  <c r="C70"/>
  <c r="CO8"/>
  <c r="R8"/>
  <c r="BC98"/>
  <c r="BO92"/>
  <c r="DV95"/>
  <c r="E9" i="9"/>
  <c r="L9"/>
  <c r="T9"/>
  <c r="AA9"/>
  <c r="R9"/>
  <c r="Q80" i="5"/>
  <c r="AG80"/>
  <c r="BJ90"/>
  <c r="G75" i="11"/>
  <c r="G76"/>
  <c r="DA8" i="5"/>
  <c r="AC9"/>
  <c r="AC8" s="1"/>
  <c r="G8"/>
  <c r="BC8"/>
  <c r="D9"/>
  <c r="D99" s="1"/>
  <c r="BI16"/>
  <c r="D26"/>
  <c r="BD36"/>
  <c r="BJ52"/>
  <c r="AB110" i="11"/>
  <c r="AA107"/>
  <c r="CG107" s="1"/>
  <c r="F74"/>
  <c r="BB37"/>
  <c r="D75"/>
  <c r="D76"/>
  <c r="BX36" i="5"/>
  <c r="BX63" s="1"/>
  <c r="BH37"/>
  <c r="AO71"/>
  <c r="AO70" s="1"/>
  <c r="D70"/>
  <c r="AG9" i="8"/>
  <c r="BQ8" i="5"/>
  <c r="DM8"/>
  <c r="BF36"/>
  <c r="L67"/>
  <c r="F87" i="11"/>
  <c r="F77" s="1"/>
  <c r="C67" i="5"/>
  <c r="DJ67"/>
  <c r="BJ72"/>
  <c r="AC37" i="8"/>
  <c r="AG70" i="5"/>
  <c r="BJ25"/>
  <c r="C37"/>
  <c r="BH67"/>
  <c r="L70"/>
  <c r="BJ70" s="1"/>
  <c r="BW36"/>
  <c r="BW76" s="1"/>
  <c r="BW66" s="1"/>
  <c r="CI36"/>
  <c r="CI76" s="1"/>
  <c r="CI66" s="1"/>
  <c r="CU36"/>
  <c r="DG36"/>
  <c r="DG63" s="1"/>
  <c r="BM10"/>
  <c r="BN25"/>
  <c r="BT25" s="1"/>
  <c r="BZ25" s="1"/>
  <c r="CF25" s="1"/>
  <c r="CL25" s="1"/>
  <c r="CR25" s="1"/>
  <c r="CX25" s="1"/>
  <c r="DD25" s="1"/>
  <c r="DJ25" s="1"/>
  <c r="CC8"/>
  <c r="DV31"/>
  <c r="BJ32"/>
  <c r="BI35"/>
  <c r="AO36"/>
  <c r="DR37"/>
  <c r="DT37" s="1"/>
  <c r="BG39"/>
  <c r="BM39" s="1"/>
  <c r="BS39" s="1"/>
  <c r="BY39" s="1"/>
  <c r="CE39" s="1"/>
  <c r="CK39" s="1"/>
  <c r="CQ39" s="1"/>
  <c r="CW39" s="1"/>
  <c r="DC39" s="1"/>
  <c r="DI39" s="1"/>
  <c r="BI42"/>
  <c r="BL36"/>
  <c r="BL63" s="1"/>
  <c r="CJ36"/>
  <c r="CJ63" s="1"/>
  <c r="CV36"/>
  <c r="CV63" s="1"/>
  <c r="DH36"/>
  <c r="DH63" s="1"/>
  <c r="DR46"/>
  <c r="DP36"/>
  <c r="DP63" s="1"/>
  <c r="BN67"/>
  <c r="C80"/>
  <c r="L87"/>
  <c r="AW9"/>
  <c r="I9"/>
  <c r="AH9"/>
  <c r="AH8" s="1"/>
  <c r="BI19"/>
  <c r="E41"/>
  <c r="DU41" s="1"/>
  <c r="AC46"/>
  <c r="AC36" s="1"/>
  <c r="CF67"/>
  <c r="CX67"/>
  <c r="BO91"/>
  <c r="AK36"/>
  <c r="AT36"/>
  <c r="AT76" s="1"/>
  <c r="AT66" s="1"/>
  <c r="CL67"/>
  <c r="DD67"/>
  <c r="L73"/>
  <c r="H9" i="8"/>
  <c r="P9"/>
  <c r="X9"/>
  <c r="AD9"/>
  <c r="AP9"/>
  <c r="BB9"/>
  <c r="BJ9"/>
  <c r="AA47"/>
  <c r="BK47" s="1"/>
  <c r="AC114"/>
  <c r="BG114" s="1"/>
  <c r="C75" i="11"/>
  <c r="C76"/>
  <c r="O87"/>
  <c r="BO87" s="1"/>
  <c r="DU47"/>
  <c r="Z36" i="5"/>
  <c r="Z76" s="1"/>
  <c r="Z66" s="1"/>
  <c r="E38"/>
  <c r="DV73"/>
  <c r="DT81"/>
  <c r="AJ9" i="8"/>
  <c r="T37"/>
  <c r="K24" i="5"/>
  <c r="BI24" s="1"/>
  <c r="BJ28"/>
  <c r="DV29"/>
  <c r="DR98"/>
  <c r="DT98" s="1"/>
  <c r="DV70"/>
  <c r="DU73"/>
  <c r="E9" i="8"/>
  <c r="T9"/>
  <c r="T74" s="1"/>
  <c r="T75" s="1"/>
  <c r="BH9"/>
  <c r="BI37"/>
  <c r="BR8" i="5"/>
  <c r="CD8"/>
  <c r="CP8"/>
  <c r="DB8"/>
  <c r="DN8"/>
  <c r="C9"/>
  <c r="C99" s="1"/>
  <c r="BM13"/>
  <c r="BS13" s="1"/>
  <c r="BY13" s="1"/>
  <c r="CE13" s="1"/>
  <c r="CK13" s="1"/>
  <c r="CQ13" s="1"/>
  <c r="CW13" s="1"/>
  <c r="DC13" s="1"/>
  <c r="DI13" s="1"/>
  <c r="BJ19"/>
  <c r="BJ24"/>
  <c r="DU31"/>
  <c r="BI39"/>
  <c r="BH46"/>
  <c r="BR36"/>
  <c r="CD36"/>
  <c r="CP36"/>
  <c r="CP76" s="1"/>
  <c r="CP66" s="1"/>
  <c r="DB36"/>
  <c r="DN36"/>
  <c r="E52"/>
  <c r="DV52" s="1"/>
  <c r="Q46"/>
  <c r="Q36" s="1"/>
  <c r="AW46"/>
  <c r="F67"/>
  <c r="BB67" s="1"/>
  <c r="J98"/>
  <c r="L98" s="1"/>
  <c r="BZ67"/>
  <c r="AK69"/>
  <c r="E69" s="1"/>
  <c r="DU69" s="1"/>
  <c r="BH70"/>
  <c r="F73"/>
  <c r="BB73" s="1"/>
  <c r="AZ80"/>
  <c r="DT80" s="1"/>
  <c r="BG87"/>
  <c r="BM87" s="1"/>
  <c r="C37" i="10"/>
  <c r="BN87" i="11"/>
  <c r="BN77" s="1"/>
  <c r="AS75"/>
  <c r="AS76"/>
  <c r="BK9" i="5"/>
  <c r="BK8" s="1"/>
  <c r="BK63" s="1"/>
  <c r="BJ30"/>
  <c r="DO36"/>
  <c r="DO76" s="1"/>
  <c r="DO66" s="1"/>
  <c r="BI41"/>
  <c r="AY46"/>
  <c r="DS46" s="1"/>
  <c r="K73"/>
  <c r="DT87"/>
  <c r="L9" i="8"/>
  <c r="AA9"/>
  <c r="AV9"/>
  <c r="H8" i="5"/>
  <c r="V8"/>
  <c r="AZ8"/>
  <c r="BF8"/>
  <c r="AX8"/>
  <c r="E35"/>
  <c r="DU35" s="1"/>
  <c r="AG36"/>
  <c r="AW37"/>
  <c r="BQ36"/>
  <c r="BQ76" s="1"/>
  <c r="BQ66" s="1"/>
  <c r="CC36"/>
  <c r="CC63" s="1"/>
  <c r="CC64" s="1"/>
  <c r="CO36"/>
  <c r="CO63" s="1"/>
  <c r="DA36"/>
  <c r="DM36"/>
  <c r="DM63" s="1"/>
  <c r="DQ36"/>
  <c r="D46"/>
  <c r="N36"/>
  <c r="AD36"/>
  <c r="AD63" s="1"/>
  <c r="AD64" s="1"/>
  <c r="AH36"/>
  <c r="AL36"/>
  <c r="AP36"/>
  <c r="AX36"/>
  <c r="AX76" s="1"/>
  <c r="AX66" s="1"/>
  <c r="BJ55"/>
  <c r="E57"/>
  <c r="DV57" s="1"/>
  <c r="K67"/>
  <c r="BT67"/>
  <c r="D67"/>
  <c r="F70"/>
  <c r="BB70" s="1"/>
  <c r="DS73"/>
  <c r="U80"/>
  <c r="AK80"/>
  <c r="AX80"/>
  <c r="BH81"/>
  <c r="Y80"/>
  <c r="AO80"/>
  <c r="K87"/>
  <c r="J9" i="8"/>
  <c r="R9"/>
  <c r="Z9"/>
  <c r="D94"/>
  <c r="BL94" s="1"/>
  <c r="BI9" i="10"/>
  <c r="BM87" i="11"/>
  <c r="BM77" s="1"/>
  <c r="F10" i="1"/>
  <c r="P12"/>
  <c r="N12"/>
  <c r="O14"/>
  <c r="P14" s="1"/>
  <c r="BI12" i="8" s="1"/>
  <c r="DO12" i="11" s="1"/>
  <c r="O11" i="1"/>
  <c r="M14"/>
  <c r="N14" s="1"/>
  <c r="BH12" i="8" s="1"/>
  <c r="DM12" i="11" s="1"/>
  <c r="M11" i="1"/>
  <c r="P11"/>
  <c r="AT63" i="5"/>
  <c r="AT64" s="1"/>
  <c r="BJ10"/>
  <c r="L9"/>
  <c r="L26"/>
  <c r="DR26"/>
  <c r="DT26" s="1"/>
  <c r="V36"/>
  <c r="V63" s="1"/>
  <c r="BB38"/>
  <c r="F37"/>
  <c r="F46"/>
  <c r="L48"/>
  <c r="BJ48" s="1"/>
  <c r="BD80"/>
  <c r="F81"/>
  <c r="K83"/>
  <c r="O83" s="1"/>
  <c r="DS83"/>
  <c r="AY80"/>
  <c r="DS80" s="1"/>
  <c r="BH87"/>
  <c r="DV89"/>
  <c r="BA89"/>
  <c r="BP92"/>
  <c r="T92"/>
  <c r="BV92" s="1"/>
  <c r="DV93"/>
  <c r="BP96"/>
  <c r="T96"/>
  <c r="BV96" s="1"/>
  <c r="BM14"/>
  <c r="BS14" s="1"/>
  <c r="BY14" s="1"/>
  <c r="CE14" s="1"/>
  <c r="CK14" s="1"/>
  <c r="CQ14" s="1"/>
  <c r="CW14" s="1"/>
  <c r="DC14" s="1"/>
  <c r="DI14" s="1"/>
  <c r="BG9"/>
  <c r="K25"/>
  <c r="BI25" s="1"/>
  <c r="M25"/>
  <c r="BH26"/>
  <c r="M28"/>
  <c r="M26" s="1"/>
  <c r="I26"/>
  <c r="I8" s="1"/>
  <c r="K28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Y36" s="1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G70"/>
  <c r="BI72"/>
  <c r="K70"/>
  <c r="DS72"/>
  <c r="AY70"/>
  <c r="DS70" s="1"/>
  <c r="BJ73"/>
  <c r="P87"/>
  <c r="BJ37" i="8"/>
  <c r="N63" i="5"/>
  <c r="N64" s="1"/>
  <c r="DS19"/>
  <c r="AY9"/>
  <c r="AY8" s="1"/>
  <c r="AY99" s="1"/>
  <c r="DS37"/>
  <c r="E68"/>
  <c r="AK67"/>
  <c r="F87"/>
  <c r="BB87" s="1"/>
  <c r="BB90"/>
  <c r="E90"/>
  <c r="Y87"/>
  <c r="BP94"/>
  <c r="T94"/>
  <c r="BV94" s="1"/>
  <c r="BL42" i="8"/>
  <c r="D38"/>
  <c r="BL38" s="1"/>
  <c r="BH9" i="5"/>
  <c r="P25"/>
  <c r="T25" s="1"/>
  <c r="X25" s="1"/>
  <c r="C26"/>
  <c r="P28"/>
  <c r="BP28" s="1"/>
  <c r="DS28"/>
  <c r="DQ26"/>
  <c r="DQ8" s="1"/>
  <c r="AW26"/>
  <c r="J36"/>
  <c r="J63" s="1"/>
  <c r="J64" s="1"/>
  <c r="R36"/>
  <c r="K54"/>
  <c r="O54" s="1"/>
  <c r="G46"/>
  <c r="AS46"/>
  <c r="AS36" s="1"/>
  <c r="C46"/>
  <c r="I46"/>
  <c r="U46"/>
  <c r="U36" s="1"/>
  <c r="BG67"/>
  <c r="BI67" s="1"/>
  <c r="G80"/>
  <c r="AJ37" i="8"/>
  <c r="AP37"/>
  <c r="AV37"/>
  <c r="AV74" s="1"/>
  <c r="BB37"/>
  <c r="BB74" s="1"/>
  <c r="BH37"/>
  <c r="BH74" s="1"/>
  <c r="D117"/>
  <c r="M117"/>
  <c r="AC37" i="9"/>
  <c r="BG74" i="11"/>
  <c r="BJ13" i="5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C76" s="1"/>
  <c r="BC66" s="1"/>
  <c r="BJ39"/>
  <c r="BJ42"/>
  <c r="BI43"/>
  <c r="K48"/>
  <c r="BI48" s="1"/>
  <c r="K55"/>
  <c r="BI57"/>
  <c r="K60"/>
  <c r="O60" s="1"/>
  <c r="I98"/>
  <c r="K98" s="1"/>
  <c r="DT67"/>
  <c r="CR67"/>
  <c r="K81"/>
  <c r="BG81"/>
  <c r="BG80" s="1"/>
  <c r="L83"/>
  <c r="BI90"/>
  <c r="BI92"/>
  <c r="F37" i="8"/>
  <c r="AM37"/>
  <c r="AY37"/>
  <c r="C9" i="9"/>
  <c r="J9"/>
  <c r="Z9"/>
  <c r="AG9"/>
  <c r="H9" i="10"/>
  <c r="P9"/>
  <c r="X9"/>
  <c r="AD9"/>
  <c r="AP9"/>
  <c r="E37" i="11"/>
  <c r="E87" s="1"/>
  <c r="BI9"/>
  <c r="Z63" i="5"/>
  <c r="Z64" s="1"/>
  <c r="BW63"/>
  <c r="BW64" s="1"/>
  <c r="CU63"/>
  <c r="CU64" s="1"/>
  <c r="DO63"/>
  <c r="DO64" s="1"/>
  <c r="BJ12"/>
  <c r="P13"/>
  <c r="BP13" s="1"/>
  <c r="BM15"/>
  <c r="BS15" s="1"/>
  <c r="BY15" s="1"/>
  <c r="CE15" s="1"/>
  <c r="CK15" s="1"/>
  <c r="CQ15" s="1"/>
  <c r="CW15" s="1"/>
  <c r="DC15" s="1"/>
  <c r="DI15" s="1"/>
  <c r="DS26"/>
  <c r="BJ29"/>
  <c r="BI32"/>
  <c r="BE37"/>
  <c r="BE36" s="1"/>
  <c r="BJ60"/>
  <c r="BD98"/>
  <c r="DQ98"/>
  <c r="DQ99" s="1"/>
  <c r="BJ74"/>
  <c r="C73"/>
  <c r="DS81"/>
  <c r="BS87"/>
  <c r="BY87" s="1"/>
  <c r="CE87" s="1"/>
  <c r="CK87" s="1"/>
  <c r="CQ87" s="1"/>
  <c r="CW87" s="1"/>
  <c r="DC87" s="1"/>
  <c r="DI87" s="1"/>
  <c r="DV92"/>
  <c r="DV94"/>
  <c r="DV96"/>
  <c r="AG37" i="8"/>
  <c r="AG74" s="1"/>
  <c r="AS37"/>
  <c r="BE37"/>
  <c r="E114"/>
  <c r="F114" s="1"/>
  <c r="F9" i="9"/>
  <c r="N9"/>
  <c r="V9"/>
  <c r="E9" i="10"/>
  <c r="L9"/>
  <c r="T9"/>
  <c r="AA9"/>
  <c r="AJ9"/>
  <c r="AV9"/>
  <c r="R37"/>
  <c r="DT87" i="11"/>
  <c r="AZ77"/>
  <c r="DT114"/>
  <c r="BJ37"/>
  <c r="L87"/>
  <c r="Z75"/>
  <c r="Z76"/>
  <c r="BB47"/>
  <c r="DV47"/>
  <c r="T94"/>
  <c r="P91"/>
  <c r="BP91" s="1"/>
  <c r="BP94"/>
  <c r="AW75"/>
  <c r="AW76"/>
  <c r="AO75"/>
  <c r="AO76"/>
  <c r="I75"/>
  <c r="I76"/>
  <c r="AG75"/>
  <c r="AG76"/>
  <c r="Q75"/>
  <c r="Q76"/>
  <c r="M12" i="1"/>
  <c r="O12"/>
  <c r="E12"/>
  <c r="E11" s="1"/>
  <c r="AJ12" i="8"/>
  <c r="BR12" i="11" s="1"/>
  <c r="G47" i="8"/>
  <c r="AF47" s="1"/>
  <c r="E37"/>
  <c r="E74" s="1"/>
  <c r="C9"/>
  <c r="F9"/>
  <c r="N9"/>
  <c r="V9"/>
  <c r="AC9"/>
  <c r="AC74" s="1"/>
  <c r="AC75" s="1"/>
  <c r="AM9"/>
  <c r="AS9"/>
  <c r="AY9"/>
  <c r="BE9"/>
  <c r="BE74" s="1"/>
  <c r="BE75" s="1"/>
  <c r="BI9"/>
  <c r="H37"/>
  <c r="L37"/>
  <c r="L74" s="1"/>
  <c r="P37"/>
  <c r="P74" s="1"/>
  <c r="X37"/>
  <c r="D78"/>
  <c r="BL78" s="1"/>
  <c r="AE78"/>
  <c r="BJ114"/>
  <c r="BJ118" s="1"/>
  <c r="F9" i="10"/>
  <c r="Q117" i="8"/>
  <c r="AU117" s="1"/>
  <c r="AV117" s="1"/>
  <c r="Q116"/>
  <c r="Q115"/>
  <c r="AG37" i="9"/>
  <c r="AG87" s="1"/>
  <c r="AG77" s="1"/>
  <c r="P87" i="11"/>
  <c r="BP87" s="1"/>
  <c r="S94"/>
  <c r="O91"/>
  <c r="BO91" s="1"/>
  <c r="BO94"/>
  <c r="BT94"/>
  <c r="BN91"/>
  <c r="H37" i="9"/>
  <c r="P37"/>
  <c r="P74" s="1"/>
  <c r="X37"/>
  <c r="X74" s="1"/>
  <c r="X75" s="1"/>
  <c r="D49"/>
  <c r="BL49" s="1"/>
  <c r="AE84"/>
  <c r="AE101" i="10"/>
  <c r="AH101" s="1"/>
  <c r="AK101" s="1"/>
  <c r="AN101" s="1"/>
  <c r="AQ101" s="1"/>
  <c r="AT101" s="1"/>
  <c r="AW101" s="1"/>
  <c r="AZ101" s="1"/>
  <c r="BC101" s="1"/>
  <c r="BF101" s="1"/>
  <c r="C37" i="9"/>
  <c r="BS94" i="11"/>
  <c r="BM91"/>
  <c r="H75"/>
  <c r="H76"/>
  <c r="AC75"/>
  <c r="AC76"/>
  <c r="F75"/>
  <c r="F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DS87" i="11"/>
  <c r="DS114"/>
  <c r="AY77"/>
  <c r="E37" i="9"/>
  <c r="G38"/>
  <c r="AF38" s="1"/>
  <c r="J37"/>
  <c r="N37"/>
  <c r="R37"/>
  <c r="V37"/>
  <c r="V87" s="1"/>
  <c r="V77" s="1"/>
  <c r="Z37"/>
  <c r="Z87" s="1"/>
  <c r="Z77" s="1"/>
  <c r="AD37"/>
  <c r="G10" i="10"/>
  <c r="J9"/>
  <c r="N9"/>
  <c r="R9"/>
  <c r="V9"/>
  <c r="Z9"/>
  <c r="BA37" i="11"/>
  <c r="AE10" i="9"/>
  <c r="AE27"/>
  <c r="BB9" i="10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AE78"/>
  <c r="D81"/>
  <c r="BL81" s="1"/>
  <c r="AE84"/>
  <c r="G84" i="9"/>
  <c r="AF84" s="1"/>
  <c r="E37" i="10"/>
  <c r="H37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V74" s="1"/>
  <c r="AD37"/>
  <c r="AD87" s="1"/>
  <c r="AD77" s="1"/>
  <c r="AE49"/>
  <c r="AE47" s="1"/>
  <c r="D78"/>
  <c r="BL78" s="1"/>
  <c r="AE81"/>
  <c r="D84"/>
  <c r="BL84" s="1"/>
  <c r="I15" i="9"/>
  <c r="AI15" s="1"/>
  <c r="L37"/>
  <c r="L74" s="1"/>
  <c r="L75" s="1"/>
  <c r="T37"/>
  <c r="AP37"/>
  <c r="AS37"/>
  <c r="AV37"/>
  <c r="AY37"/>
  <c r="BB37"/>
  <c r="BE37"/>
  <c r="BH37"/>
  <c r="BI37"/>
  <c r="BJ37"/>
  <c r="F37" i="10"/>
  <c r="D10" i="9"/>
  <c r="BL10" s="1"/>
  <c r="AC9"/>
  <c r="AC74" s="1"/>
  <c r="AC75" s="1"/>
  <c r="AJ9"/>
  <c r="AM9"/>
  <c r="AP9"/>
  <c r="AS9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G49"/>
  <c r="AF49" s="1"/>
  <c r="F114"/>
  <c r="G114" s="1"/>
  <c r="H114" s="1"/>
  <c r="G78"/>
  <c r="AF78" s="1"/>
  <c r="G81"/>
  <c r="AF81" s="1"/>
  <c r="G94"/>
  <c r="AF94" s="1"/>
  <c r="AE94"/>
  <c r="AH94" s="1"/>
  <c r="AK94" s="1"/>
  <c r="AN94" s="1"/>
  <c r="AQ94" s="1"/>
  <c r="AT94" s="1"/>
  <c r="AW94" s="1"/>
  <c r="AZ94" s="1"/>
  <c r="BC94" s="1"/>
  <c r="BF94" s="1"/>
  <c r="G101"/>
  <c r="AF101" s="1"/>
  <c r="C9" i="10"/>
  <c r="C74" s="1"/>
  <c r="C75" s="1"/>
  <c r="D27"/>
  <c r="BL27" s="1"/>
  <c r="AE27"/>
  <c r="D38"/>
  <c r="BL38" s="1"/>
  <c r="L37"/>
  <c r="P37"/>
  <c r="T37"/>
  <c r="X37"/>
  <c r="X74" s="1"/>
  <c r="AE38"/>
  <c r="AJ37"/>
  <c r="AM37"/>
  <c r="AM87" s="1"/>
  <c r="AM77" s="1"/>
  <c r="AP37"/>
  <c r="AS37"/>
  <c r="AV37"/>
  <c r="AY37"/>
  <c r="AY87" s="1"/>
  <c r="AY77" s="1"/>
  <c r="BB37"/>
  <c r="BB87" s="1"/>
  <c r="BB77" s="1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D91"/>
  <c r="BL91" s="1"/>
  <c r="AE94"/>
  <c r="AE91" s="1"/>
  <c r="D101"/>
  <c r="BL101" s="1"/>
  <c r="I101"/>
  <c r="AI101" s="1"/>
  <c r="G47" i="9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M74"/>
  <c r="AM75" s="1"/>
  <c r="AA37"/>
  <c r="AA87" s="1"/>
  <c r="C37"/>
  <c r="G38"/>
  <c r="AF38" s="1"/>
  <c r="J37"/>
  <c r="J74" s="1"/>
  <c r="N37"/>
  <c r="R37"/>
  <c r="V37"/>
  <c r="Z37"/>
  <c r="AD37"/>
  <c r="AD74" s="1"/>
  <c r="D49"/>
  <c r="BL49" s="1"/>
  <c r="AE49"/>
  <c r="G78"/>
  <c r="AF78" s="1"/>
  <c r="G81"/>
  <c r="AF81" s="1"/>
  <c r="D84"/>
  <c r="BL84" s="1"/>
  <c r="AE81"/>
  <c r="G84"/>
  <c r="AF84" s="1"/>
  <c r="D10"/>
  <c r="AB10" s="1"/>
  <c r="D27"/>
  <c r="BL27" s="1"/>
  <c r="AE38"/>
  <c r="G27"/>
  <c r="AF27" s="1"/>
  <c r="AE27"/>
  <c r="G94"/>
  <c r="AF94" s="1"/>
  <c r="AE94"/>
  <c r="AE91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AE47" i="8"/>
  <c r="AE37" s="1"/>
  <c r="E91"/>
  <c r="AC91"/>
  <c r="D101"/>
  <c r="BL101" s="1"/>
  <c r="I101"/>
  <c r="AI101" s="1"/>
  <c r="G10" i="9"/>
  <c r="AF10" s="1"/>
  <c r="I16"/>
  <c r="AI16" s="1"/>
  <c r="D91"/>
  <c r="BL91" s="1"/>
  <c r="E91"/>
  <c r="AC91"/>
  <c r="D101"/>
  <c r="BL101" s="1"/>
  <c r="I101"/>
  <c r="AI101" s="1"/>
  <c r="D10" i="10"/>
  <c r="AE10"/>
  <c r="AA37"/>
  <c r="AA87" s="1"/>
  <c r="D49"/>
  <c r="BL49" s="1"/>
  <c r="E114"/>
  <c r="AC114"/>
  <c r="BG114" s="1"/>
  <c r="BJ114"/>
  <c r="G94"/>
  <c r="AF94" s="1"/>
  <c r="DR114" i="11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N74" i="9"/>
  <c r="N75" s="1"/>
  <c r="AP74" i="10"/>
  <c r="AP75" s="1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AF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P74"/>
  <c r="BP9"/>
  <c r="CG102"/>
  <c r="AE102"/>
  <c r="CA100"/>
  <c r="AA100"/>
  <c r="CA99"/>
  <c r="AA99"/>
  <c r="CA98"/>
  <c r="AA98"/>
  <c r="CA97"/>
  <c r="AA97"/>
  <c r="CA96"/>
  <c r="AA96"/>
  <c r="CA95"/>
  <c r="AA95"/>
  <c r="CH107"/>
  <c r="AF107"/>
  <c r="CH106"/>
  <c r="AF106"/>
  <c r="CH105"/>
  <c r="AF105"/>
  <c r="CH104"/>
  <c r="AF104"/>
  <c r="CH103"/>
  <c r="AF103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AE107"/>
  <c r="CG106"/>
  <c r="AE106"/>
  <c r="CG105"/>
  <c r="AE105"/>
  <c r="CG104"/>
  <c r="AE104"/>
  <c r="CG103"/>
  <c r="AE103"/>
  <c r="CA101"/>
  <c r="AA101"/>
  <c r="BZ86"/>
  <c r="CE82"/>
  <c r="BY81"/>
  <c r="CF85"/>
  <c r="BZ84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P77"/>
  <c r="CE85"/>
  <c r="CA79"/>
  <c r="AA79"/>
  <c r="W78"/>
  <c r="CF82"/>
  <c r="BZ81"/>
  <c r="CA39"/>
  <c r="AA39"/>
  <c r="W38"/>
  <c r="E74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S9"/>
  <c r="S87" s="1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5"/>
  <c r="L76"/>
  <c r="CA92"/>
  <c r="AA92"/>
  <c r="CA80"/>
  <c r="AA80"/>
  <c r="CB83"/>
  <c r="AB83"/>
  <c r="BV78"/>
  <c r="CB39"/>
  <c r="AB39"/>
  <c r="X38"/>
  <c r="BS9"/>
  <c r="BS74" s="1"/>
  <c r="BO9"/>
  <c r="CA16"/>
  <c r="AA16"/>
  <c r="CA15"/>
  <c r="AA15"/>
  <c r="CB11"/>
  <c r="AB11"/>
  <c r="X10"/>
  <c r="T84"/>
  <c r="BV84" s="1"/>
  <c r="O77"/>
  <c r="AF131" i="9"/>
  <c r="AF131" i="8"/>
  <c r="AF128" i="10"/>
  <c r="AK28"/>
  <c r="AH27"/>
  <c r="AM8"/>
  <c r="AN8" s="1"/>
  <c r="AL8"/>
  <c r="AK11"/>
  <c r="AH10"/>
  <c r="BK37"/>
  <c r="AK39"/>
  <c r="AH38"/>
  <c r="AK55"/>
  <c r="AH47"/>
  <c r="AK79"/>
  <c r="AH78"/>
  <c r="AK82"/>
  <c r="AH81"/>
  <c r="AK85"/>
  <c r="AI8"/>
  <c r="BK9"/>
  <c r="AB10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N87"/>
  <c r="N77" s="1"/>
  <c r="V87"/>
  <c r="V77" s="1"/>
  <c r="AP87"/>
  <c r="AP77" s="1"/>
  <c r="AB15"/>
  <c r="AB16"/>
  <c r="AK92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AB101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AA118"/>
  <c r="C118"/>
  <c r="BI118"/>
  <c r="BK37"/>
  <c r="AK39"/>
  <c r="AH38"/>
  <c r="AK55"/>
  <c r="AH47"/>
  <c r="AK79"/>
  <c r="AH78"/>
  <c r="AK82"/>
  <c r="AH81"/>
  <c r="AK85"/>
  <c r="AI8"/>
  <c r="BK9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H87"/>
  <c r="H77" s="1"/>
  <c r="R87"/>
  <c r="R77" s="1"/>
  <c r="BE87"/>
  <c r="BE77" s="1"/>
  <c r="K15"/>
  <c r="AB15"/>
  <c r="AB16"/>
  <c r="AK92"/>
  <c r="I94"/>
  <c r="AE91"/>
  <c r="AC118"/>
  <c r="AD114"/>
  <c r="AE114" s="1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1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C118"/>
  <c r="BI118"/>
  <c r="AK39"/>
  <c r="AH38"/>
  <c r="AK55"/>
  <c r="AH47"/>
  <c r="AK79"/>
  <c r="AH78"/>
  <c r="AK82"/>
  <c r="AH81"/>
  <c r="AK85"/>
  <c r="AI8"/>
  <c r="AM76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P87"/>
  <c r="P77" s="1"/>
  <c r="AC87"/>
  <c r="AC77" s="1"/>
  <c r="AM87"/>
  <c r="AM77" s="1"/>
  <c r="AP87"/>
  <c r="AP77" s="1"/>
  <c r="BE87"/>
  <c r="BE77" s="1"/>
  <c r="AC118"/>
  <c r="AK92"/>
  <c r="I94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I92"/>
  <c r="AB92"/>
  <c r="I93"/>
  <c r="AB93"/>
  <c r="I95"/>
  <c r="AB95"/>
  <c r="I96"/>
  <c r="AB96"/>
  <c r="I97"/>
  <c r="I98"/>
  <c r="I99"/>
  <c r="I100"/>
  <c r="K101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T10"/>
  <c r="BW7"/>
  <c r="BY7" s="1"/>
  <c r="BU7"/>
  <c r="BS10"/>
  <c r="DO99"/>
  <c r="DS11"/>
  <c r="AZ11"/>
  <c r="DT11" s="1"/>
  <c r="BP20"/>
  <c r="T20"/>
  <c r="BT27"/>
  <c r="BN26"/>
  <c r="DV38"/>
  <c r="BT39"/>
  <c r="BZ39" s="1"/>
  <c r="CF39" s="1"/>
  <c r="CL39" s="1"/>
  <c r="CR39" s="1"/>
  <c r="CX39" s="1"/>
  <c r="DD39" s="1"/>
  <c r="DJ39" s="1"/>
  <c r="BN37"/>
  <c r="BO7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DU11"/>
  <c r="DV11"/>
  <c r="BV24"/>
  <c r="X24"/>
  <c r="BS27"/>
  <c r="BM26"/>
  <c r="BP30"/>
  <c r="T30"/>
  <c r="S32"/>
  <c r="BO32"/>
  <c r="T35"/>
  <c r="BP35"/>
  <c r="O38"/>
  <c r="BZ38"/>
  <c r="T41"/>
  <c r="BP41"/>
  <c r="BP7"/>
  <c r="N65"/>
  <c r="DT9"/>
  <c r="K10"/>
  <c r="M10"/>
  <c r="P10"/>
  <c r="O11"/>
  <c r="BA11"/>
  <c r="E81"/>
  <c r="AW80"/>
  <c r="T43"/>
  <c r="BP43"/>
  <c r="T44"/>
  <c r="BP4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Q17" s="1"/>
  <c r="P17"/>
  <c r="K18"/>
  <c r="M18"/>
  <c r="Q18" s="1"/>
  <c r="U18" s="1"/>
  <c r="P18"/>
  <c r="BJ20"/>
  <c r="K21"/>
  <c r="M21"/>
  <c r="Q21" s="1"/>
  <c r="U21" s="1"/>
  <c r="P21"/>
  <c r="K22"/>
  <c r="M22"/>
  <c r="Q22" s="1"/>
  <c r="P22"/>
  <c r="P23"/>
  <c r="BP24"/>
  <c r="AL25"/>
  <c r="P27"/>
  <c r="BI28"/>
  <c r="O29"/>
  <c r="BA29"/>
  <c r="DU29"/>
  <c r="O30"/>
  <c r="AL30"/>
  <c r="P31"/>
  <c r="DT31"/>
  <c r="P32"/>
  <c r="AL32"/>
  <c r="O33"/>
  <c r="BA33"/>
  <c r="DU33"/>
  <c r="O34"/>
  <c r="AK34"/>
  <c r="O35"/>
  <c r="BJ35"/>
  <c r="N76"/>
  <c r="N66" s="1"/>
  <c r="BD76"/>
  <c r="BD66" s="1"/>
  <c r="BL76"/>
  <c r="BL66" s="1"/>
  <c r="CD76"/>
  <c r="CD66" s="1"/>
  <c r="DH76"/>
  <c r="DH66" s="1"/>
  <c r="BG38"/>
  <c r="P39"/>
  <c r="O41"/>
  <c r="BJ41"/>
  <c r="P42"/>
  <c r="DV42"/>
  <c r="DU42"/>
  <c r="S52"/>
  <c r="BO52"/>
  <c r="BM46"/>
  <c r="BS54"/>
  <c r="BI55"/>
  <c r="O55"/>
  <c r="AL12"/>
  <c r="AL13"/>
  <c r="M14"/>
  <c r="M15"/>
  <c r="Q15" s="1"/>
  <c r="U15" s="1"/>
  <c r="O16"/>
  <c r="AL16"/>
  <c r="AL17"/>
  <c r="AL18"/>
  <c r="M19"/>
  <c r="P19"/>
  <c r="AL19"/>
  <c r="M20"/>
  <c r="Q20" s="1"/>
  <c r="AL21"/>
  <c r="AL22"/>
  <c r="O23"/>
  <c r="O24"/>
  <c r="Q24"/>
  <c r="U24" s="1"/>
  <c r="AL24"/>
  <c r="Q25"/>
  <c r="O27"/>
  <c r="BA27"/>
  <c r="T28"/>
  <c r="AL28"/>
  <c r="P29"/>
  <c r="U30"/>
  <c r="O31"/>
  <c r="BA31"/>
  <c r="AG32"/>
  <c r="P33"/>
  <c r="P34"/>
  <c r="BA35"/>
  <c r="CC76"/>
  <c r="CC66" s="1"/>
  <c r="CO76"/>
  <c r="CO66" s="1"/>
  <c r="CU76"/>
  <c r="CU66" s="1"/>
  <c r="DM76"/>
  <c r="DM66" s="1"/>
  <c r="I37"/>
  <c r="P38"/>
  <c r="O39"/>
  <c r="BA39"/>
  <c r="O42"/>
  <c r="BA42"/>
  <c r="BS68"/>
  <c r="BM67"/>
  <c r="BA69"/>
  <c r="BS71"/>
  <c r="BM70"/>
  <c r="BT74"/>
  <c r="BN81"/>
  <c r="BH80"/>
  <c r="E43"/>
  <c r="O43"/>
  <c r="BJ43"/>
  <c r="O44"/>
  <c r="BJ44"/>
  <c r="DV48"/>
  <c r="P52"/>
  <c r="BA52"/>
  <c r="BI52"/>
  <c r="DQ52"/>
  <c r="DS52" s="1"/>
  <c r="DT54"/>
  <c r="P55"/>
  <c r="O57"/>
  <c r="BJ57"/>
  <c r="P60"/>
  <c r="BI73"/>
  <c r="BF98"/>
  <c r="DS68"/>
  <c r="AY67"/>
  <c r="S69"/>
  <c r="BO69"/>
  <c r="T72"/>
  <c r="BP72"/>
  <c r="BJ83"/>
  <c r="P83"/>
  <c r="L80"/>
  <c r="BA48"/>
  <c r="P54"/>
  <c r="DT55"/>
  <c r="BJ81"/>
  <c r="X91"/>
  <c r="BV91"/>
  <c r="P69"/>
  <c r="BI69"/>
  <c r="BA70"/>
  <c r="DU70"/>
  <c r="P71"/>
  <c r="BB71"/>
  <c r="BJ71"/>
  <c r="BN71"/>
  <c r="O72"/>
  <c r="O74"/>
  <c r="BI74"/>
  <c r="BM74"/>
  <c r="O75"/>
  <c r="BI75"/>
  <c r="BM75"/>
  <c r="P81"/>
  <c r="O82"/>
  <c r="BA83"/>
  <c r="DU83"/>
  <c r="O84"/>
  <c r="O85"/>
  <c r="BN87"/>
  <c r="BT87" s="1"/>
  <c r="BZ87" s="1"/>
  <c r="CF87" s="1"/>
  <c r="CL87" s="1"/>
  <c r="CR87" s="1"/>
  <c r="CX87" s="1"/>
  <c r="DD87" s="1"/>
  <c r="DJ87" s="1"/>
  <c r="BE98"/>
  <c r="BV93"/>
  <c r="X93"/>
  <c r="BV95"/>
  <c r="X95"/>
  <c r="O68"/>
  <c r="BA68"/>
  <c r="O71"/>
  <c r="BA71"/>
  <c r="BA72"/>
  <c r="BA73"/>
  <c r="P74"/>
  <c r="P75"/>
  <c r="BJ75"/>
  <c r="BN75"/>
  <c r="P82"/>
  <c r="P84"/>
  <c r="P85"/>
  <c r="BJ87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S92"/>
  <c r="BA92"/>
  <c r="S93"/>
  <c r="BA93"/>
  <c r="S94"/>
  <c r="BA94"/>
  <c r="S95"/>
  <c r="BA95"/>
  <c r="S96"/>
  <c r="BA96"/>
  <c r="P111"/>
  <c r="O111"/>
  <c r="D47" i="9" l="1"/>
  <c r="BL47" s="1"/>
  <c r="AS87" i="8"/>
  <c r="AS77" s="1"/>
  <c r="AY87" i="9"/>
  <c r="AY77" s="1"/>
  <c r="R74" i="10"/>
  <c r="R75" s="1"/>
  <c r="BJ37" i="5"/>
  <c r="D8"/>
  <c r="T74" i="10"/>
  <c r="BJ9" i="5"/>
  <c r="BJ65" s="1"/>
  <c r="Z87" i="8"/>
  <c r="Z77" s="1"/>
  <c r="BM9" i="5"/>
  <c r="BF76"/>
  <c r="BF66" s="1"/>
  <c r="R74" i="9"/>
  <c r="R75" s="1"/>
  <c r="E87"/>
  <c r="E77" s="1"/>
  <c r="N74" i="10"/>
  <c r="N75" s="1"/>
  <c r="BC99" i="5"/>
  <c r="BK76"/>
  <c r="BK66" s="1"/>
  <c r="BH74" i="10"/>
  <c r="BH75" s="1"/>
  <c r="R87"/>
  <c r="R77" s="1"/>
  <c r="N87" i="9"/>
  <c r="N77" s="1"/>
  <c r="C74"/>
  <c r="BI81" i="5"/>
  <c r="BI74" i="8"/>
  <c r="R87"/>
  <c r="R77" s="1"/>
  <c r="BJ74"/>
  <c r="BJ75" s="1"/>
  <c r="X74"/>
  <c r="X76" s="1"/>
  <c r="C75" i="9"/>
  <c r="C76"/>
  <c r="BJ76" i="8"/>
  <c r="DP64" i="5"/>
  <c r="DP65"/>
  <c r="DG64"/>
  <c r="DG65"/>
  <c r="T75" i="10"/>
  <c r="T76"/>
  <c r="DU98" i="5"/>
  <c r="T68"/>
  <c r="DP76"/>
  <c r="DP66" s="1"/>
  <c r="DP77" s="1"/>
  <c r="BI87" i="8"/>
  <c r="BI77" s="1"/>
  <c r="BI88" s="1"/>
  <c r="D118" i="9"/>
  <c r="BL118" s="1"/>
  <c r="BI87" i="10"/>
  <c r="BI77" s="1"/>
  <c r="AD87" i="9"/>
  <c r="AD77" s="1"/>
  <c r="R76" i="5"/>
  <c r="R66" s="1"/>
  <c r="BD63"/>
  <c r="X96"/>
  <c r="DV69"/>
  <c r="BI60"/>
  <c r="DV35"/>
  <c r="BJ87" i="8"/>
  <c r="BJ77" s="1"/>
  <c r="X87"/>
  <c r="X77" s="1"/>
  <c r="AC76"/>
  <c r="AB101" i="9"/>
  <c r="L87"/>
  <c r="L77" s="1"/>
  <c r="AB49" i="10"/>
  <c r="AB38"/>
  <c r="I94"/>
  <c r="X87"/>
  <c r="X77" s="1"/>
  <c r="Z74" i="9"/>
  <c r="Z75" s="1"/>
  <c r="D9"/>
  <c r="AB9" s="1"/>
  <c r="AS87" i="10"/>
  <c r="AS77" s="1"/>
  <c r="L87"/>
  <c r="L77" s="1"/>
  <c r="H74"/>
  <c r="E74" i="9"/>
  <c r="E75" s="1"/>
  <c r="DQ63" i="5"/>
  <c r="DQ64" s="1"/>
  <c r="BI87"/>
  <c r="D36"/>
  <c r="D76" s="1"/>
  <c r="DN76"/>
  <c r="DN66" s="1"/>
  <c r="BR76"/>
  <c r="BR66" s="1"/>
  <c r="E37"/>
  <c r="BA41"/>
  <c r="CJ76"/>
  <c r="CJ66" s="1"/>
  <c r="V76"/>
  <c r="V66" s="1"/>
  <c r="D118" i="8"/>
  <c r="BL118" s="1"/>
  <c r="C87" i="9"/>
  <c r="C77" s="1"/>
  <c r="BH36" i="5"/>
  <c r="O81"/>
  <c r="DG76"/>
  <c r="DG66" s="1"/>
  <c r="DV41"/>
  <c r="CV76"/>
  <c r="CV66" s="1"/>
  <c r="BX76"/>
  <c r="BX66" s="1"/>
  <c r="J76"/>
  <c r="J66" s="1"/>
  <c r="AB49" i="8"/>
  <c r="AB38"/>
  <c r="K16" i="9"/>
  <c r="P87"/>
  <c r="P77" s="1"/>
  <c r="K101" i="10"/>
  <c r="G91"/>
  <c r="AF91" s="1"/>
  <c r="AA74"/>
  <c r="AA76" s="1"/>
  <c r="O74" i="11"/>
  <c r="AE9" i="10"/>
  <c r="Z74" i="8"/>
  <c r="Z75" s="1"/>
  <c r="H74" i="9"/>
  <c r="AS74" i="8"/>
  <c r="AS75" s="1"/>
  <c r="AW8" i="5"/>
  <c r="AW36"/>
  <c r="AW76" s="1"/>
  <c r="AW66" s="1"/>
  <c r="BF63"/>
  <c r="BJ67"/>
  <c r="V75" i="10"/>
  <c r="V76"/>
  <c r="BE87"/>
  <c r="BE77" s="1"/>
  <c r="AJ87" i="9"/>
  <c r="AJ77" s="1"/>
  <c r="BJ87"/>
  <c r="BJ77" s="1"/>
  <c r="BJ74" i="10"/>
  <c r="BJ76" s="1"/>
  <c r="J87"/>
  <c r="J77" s="1"/>
  <c r="BD99" i="5"/>
  <c r="DU57"/>
  <c r="AV74" i="10"/>
  <c r="AV75" s="1"/>
  <c r="AZ99" i="5"/>
  <c r="AA74" i="8"/>
  <c r="AA76" s="1"/>
  <c r="T87"/>
  <c r="T77" s="1"/>
  <c r="AP74"/>
  <c r="AP75" s="1"/>
  <c r="H74"/>
  <c r="H75" s="1"/>
  <c r="AH76" i="5"/>
  <c r="AH66" s="1"/>
  <c r="DA63"/>
  <c r="T87" i="9"/>
  <c r="T77" s="1"/>
  <c r="X87"/>
  <c r="X77" s="1"/>
  <c r="BE76" i="5"/>
  <c r="BE66" s="1"/>
  <c r="BB74" i="10"/>
  <c r="BB75" s="1"/>
  <c r="AY36" i="5"/>
  <c r="L75" i="8"/>
  <c r="L76"/>
  <c r="AG75"/>
  <c r="AG76"/>
  <c r="CO64" i="5"/>
  <c r="CO65"/>
  <c r="DA64"/>
  <c r="DA65"/>
  <c r="DT65"/>
  <c r="AT65"/>
  <c r="DS8"/>
  <c r="BA38"/>
  <c r="BN9"/>
  <c r="AD114" i="8"/>
  <c r="AE114" s="1"/>
  <c r="E87"/>
  <c r="E77" s="1"/>
  <c r="BK9"/>
  <c r="AA118"/>
  <c r="L76" i="9"/>
  <c r="V74"/>
  <c r="V75" s="1"/>
  <c r="G9" i="8"/>
  <c r="AF9" s="1"/>
  <c r="AV87" i="10"/>
  <c r="AV77" s="1"/>
  <c r="BB87" i="11"/>
  <c r="BE63" i="5"/>
  <c r="BE65" s="1"/>
  <c r="CI63"/>
  <c r="C8"/>
  <c r="E46"/>
  <c r="DR36"/>
  <c r="DS98"/>
  <c r="DR99"/>
  <c r="X94"/>
  <c r="BI83"/>
  <c r="DV98"/>
  <c r="DQ76"/>
  <c r="DQ66" s="1"/>
  <c r="DA76"/>
  <c r="DA66" s="1"/>
  <c r="BI54"/>
  <c r="DP99"/>
  <c r="CC65"/>
  <c r="DU38"/>
  <c r="AB94" i="8"/>
  <c r="BB87"/>
  <c r="BB77" s="1"/>
  <c r="AG87"/>
  <c r="AG77" s="1"/>
  <c r="H87"/>
  <c r="H77" s="1"/>
  <c r="AB27"/>
  <c r="AB47" i="9"/>
  <c r="R76"/>
  <c r="BD114" i="11"/>
  <c r="D91" i="8"/>
  <c r="AY74" i="10"/>
  <c r="AY76" s="1"/>
  <c r="DV87" i="11"/>
  <c r="BQ63" i="5"/>
  <c r="BQ65" s="1"/>
  <c r="BA57"/>
  <c r="K80"/>
  <c r="BM81"/>
  <c r="DQ65"/>
  <c r="BV25"/>
  <c r="L87" i="8"/>
  <c r="L77" s="1"/>
  <c r="X76" i="9"/>
  <c r="AA87"/>
  <c r="AA77" s="1"/>
  <c r="AA88" s="1"/>
  <c r="BC114" i="11"/>
  <c r="T74" i="9"/>
  <c r="C36" i="5"/>
  <c r="BH8"/>
  <c r="AH63"/>
  <c r="AH64" s="1"/>
  <c r="CV64"/>
  <c r="CV65"/>
  <c r="AE9" i="9"/>
  <c r="R63" i="5"/>
  <c r="BX64"/>
  <c r="BX65"/>
  <c r="BD64"/>
  <c r="BD65"/>
  <c r="AC63"/>
  <c r="AC64" s="1"/>
  <c r="AC76"/>
  <c r="AC66" s="1"/>
  <c r="BL64"/>
  <c r="BL65"/>
  <c r="AJ74" i="9"/>
  <c r="AJ75" s="1"/>
  <c r="BB87"/>
  <c r="BB77" s="1"/>
  <c r="AP87"/>
  <c r="AP77" s="1"/>
  <c r="BI70" i="5"/>
  <c r="CJ64"/>
  <c r="CJ65"/>
  <c r="BE74" i="9"/>
  <c r="BE75" s="1"/>
  <c r="AS74"/>
  <c r="AS75" s="1"/>
  <c r="DH64" i="5"/>
  <c r="DH65"/>
  <c r="BT37"/>
  <c r="F87" i="8"/>
  <c r="F77" s="1"/>
  <c r="BJ26" i="5"/>
  <c r="AM87" i="9"/>
  <c r="AM77" s="1"/>
  <c r="Z87" i="10"/>
  <c r="Z77" s="1"/>
  <c r="J74"/>
  <c r="J76" s="1"/>
  <c r="AJ87"/>
  <c r="AJ77" s="1"/>
  <c r="E87"/>
  <c r="E77" s="1"/>
  <c r="AG74"/>
  <c r="L74"/>
  <c r="L75" s="1"/>
  <c r="AD74"/>
  <c r="AD75" s="1"/>
  <c r="AG74" i="9"/>
  <c r="AG76" s="1"/>
  <c r="AY74" i="8"/>
  <c r="R74"/>
  <c r="R75" s="1"/>
  <c r="DB63" i="5"/>
  <c r="X75" i="10"/>
  <c r="X76"/>
  <c r="T75" i="9"/>
  <c r="T76"/>
  <c r="E75" i="8"/>
  <c r="E76"/>
  <c r="BB75"/>
  <c r="BB76"/>
  <c r="DM64" i="5"/>
  <c r="DM65"/>
  <c r="BK64"/>
  <c r="BK65"/>
  <c r="P75" i="9"/>
  <c r="P76"/>
  <c r="BJ87" i="10"/>
  <c r="BJ77" s="1"/>
  <c r="BJ88" s="1"/>
  <c r="AX63" i="5"/>
  <c r="AX64" s="1"/>
  <c r="X92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Z76"/>
  <c r="AD114" i="10"/>
  <c r="AE114" s="1"/>
  <c r="BH87"/>
  <c r="BH77" s="1"/>
  <c r="AG87"/>
  <c r="AG77" s="1"/>
  <c r="C87"/>
  <c r="C77" s="1"/>
  <c r="AJ74"/>
  <c r="AJ75" s="1"/>
  <c r="H114" i="11"/>
  <c r="H118" s="1"/>
  <c r="AE9" i="8"/>
  <c r="AE87" s="1"/>
  <c r="AE77" s="1"/>
  <c r="G37"/>
  <c r="V74"/>
  <c r="V76" s="1"/>
  <c r="AD74" i="9"/>
  <c r="AM74" i="10"/>
  <c r="AM76" s="1"/>
  <c r="T87"/>
  <c r="T77" s="1"/>
  <c r="F74" i="9"/>
  <c r="F76" s="1"/>
  <c r="BH87"/>
  <c r="BH77" s="1"/>
  <c r="AV87"/>
  <c r="AV77" s="1"/>
  <c r="DS36" i="5"/>
  <c r="D63"/>
  <c r="D65" s="1"/>
  <c r="CP63"/>
  <c r="AB81" i="10"/>
  <c r="BJ75"/>
  <c r="BI74" i="9"/>
  <c r="BI75" s="1"/>
  <c r="AY74"/>
  <c r="AY75" s="1"/>
  <c r="F74" i="10"/>
  <c r="F75" s="1"/>
  <c r="AE37" i="9"/>
  <c r="AE87" s="1"/>
  <c r="AE77" s="1"/>
  <c r="BE74" i="10"/>
  <c r="BE76" s="1"/>
  <c r="AS74"/>
  <c r="AS75" s="1"/>
  <c r="DQ114" i="11"/>
  <c r="C87" i="8"/>
  <c r="C77" s="1"/>
  <c r="P74" i="10"/>
  <c r="P76" s="1"/>
  <c r="J74" i="9"/>
  <c r="J75" s="1"/>
  <c r="BG8" i="5"/>
  <c r="CD63"/>
  <c r="N74" i="8"/>
  <c r="N75" s="1"/>
  <c r="AW117"/>
  <c r="CE117" s="1"/>
  <c r="AJ74"/>
  <c r="K46" i="5"/>
  <c r="BI46" s="1"/>
  <c r="BP87"/>
  <c r="DN63"/>
  <c r="BR63"/>
  <c r="DN12" i="11"/>
  <c r="DN76" s="1"/>
  <c r="O10" i="1"/>
  <c r="N10"/>
  <c r="E10"/>
  <c r="P10"/>
  <c r="BI75" i="8"/>
  <c r="DP12" i="11"/>
  <c r="DP75" s="1"/>
  <c r="BI76" i="8"/>
  <c r="M10" i="1"/>
  <c r="H75" i="10"/>
  <c r="H76"/>
  <c r="J75"/>
  <c r="AG75"/>
  <c r="AG76"/>
  <c r="H75" i="9"/>
  <c r="H76"/>
  <c r="BH75" i="8"/>
  <c r="BH76"/>
  <c r="AW63" i="5"/>
  <c r="BI76" i="10"/>
  <c r="BI75"/>
  <c r="AY75"/>
  <c r="AM75"/>
  <c r="P75" i="8"/>
  <c r="P76"/>
  <c r="AV75"/>
  <c r="AV76"/>
  <c r="V64" i="5"/>
  <c r="V65"/>
  <c r="AG75" i="9"/>
  <c r="AY76" i="8"/>
  <c r="AY75"/>
  <c r="AS76" i="5"/>
  <c r="AS66" s="1"/>
  <c r="AS63"/>
  <c r="D64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J65"/>
  <c r="DO65"/>
  <c r="CU65"/>
  <c r="BW65"/>
  <c r="BJ88" i="8"/>
  <c r="G91"/>
  <c r="AF91" s="1"/>
  <c r="BH87"/>
  <c r="BH77" s="1"/>
  <c r="AV87"/>
  <c r="AV77" s="1"/>
  <c r="AJ87"/>
  <c r="AJ77" s="1"/>
  <c r="BE76"/>
  <c r="AS76"/>
  <c r="AF10"/>
  <c r="T76"/>
  <c r="H76"/>
  <c r="AB94" i="9"/>
  <c r="G91"/>
  <c r="AF91" s="1"/>
  <c r="J87"/>
  <c r="J77" s="1"/>
  <c r="BI76"/>
  <c r="AC76"/>
  <c r="N76"/>
  <c r="AB84" i="10"/>
  <c r="P87"/>
  <c r="P77" s="1"/>
  <c r="H87"/>
  <c r="H77" s="1"/>
  <c r="BB76"/>
  <c r="AP76"/>
  <c r="N76"/>
  <c r="G9" i="9"/>
  <c r="AF9" s="1"/>
  <c r="C74" i="8"/>
  <c r="C75" s="1"/>
  <c r="BH74" i="9"/>
  <c r="AV74"/>
  <c r="E74" i="10"/>
  <c r="DU37" i="11"/>
  <c r="F74" i="8"/>
  <c r="BL117"/>
  <c r="BN117" s="1"/>
  <c r="AT117"/>
  <c r="CZ117" s="1"/>
  <c r="AH117"/>
  <c r="CN117" s="1"/>
  <c r="AE117"/>
  <c r="BM117" s="1"/>
  <c r="BF117"/>
  <c r="BC117"/>
  <c r="AZ117"/>
  <c r="DF117" s="1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AI114" i="8"/>
  <c r="DT46" i="5"/>
  <c r="AZ36"/>
  <c r="G36"/>
  <c r="O28"/>
  <c r="BO28" s="1"/>
  <c r="K26"/>
  <c r="BI26" s="1"/>
  <c r="BB37"/>
  <c r="F36"/>
  <c r="DU90"/>
  <c r="BA46"/>
  <c r="DO77"/>
  <c r="Q28"/>
  <c r="Q26" s="1"/>
  <c r="DS65"/>
  <c r="AB101" i="8"/>
  <c r="AB78"/>
  <c r="AD87"/>
  <c r="AD77" s="1"/>
  <c r="V87"/>
  <c r="V77" s="1"/>
  <c r="N87"/>
  <c r="N77" s="1"/>
  <c r="BI87" i="9"/>
  <c r="BI77" s="1"/>
  <c r="BI88" s="1"/>
  <c r="AB78" i="10"/>
  <c r="BH76"/>
  <c r="R76"/>
  <c r="C76"/>
  <c r="AE37"/>
  <c r="AE87" s="1"/>
  <c r="AE77" s="1"/>
  <c r="G114" i="11"/>
  <c r="G118" s="1"/>
  <c r="G37" i="10"/>
  <c r="AF37" s="1"/>
  <c r="BJ74" i="9"/>
  <c r="BB74"/>
  <c r="AP74"/>
  <c r="AU116" i="8"/>
  <c r="AV116" s="1"/>
  <c r="S116"/>
  <c r="T116" s="1"/>
  <c r="AX116" s="1"/>
  <c r="BJ87" i="11"/>
  <c r="L77"/>
  <c r="L46" i="5"/>
  <c r="H36"/>
  <c r="O25"/>
  <c r="BO25" s="1"/>
  <c r="BQ12" i="11"/>
  <c r="BQ76" s="1"/>
  <c r="AJ76" i="8"/>
  <c r="T87" i="11"/>
  <c r="BV87" s="1"/>
  <c r="BC118"/>
  <c r="AK12" i="8"/>
  <c r="AN12" s="1"/>
  <c r="AQ12" s="1"/>
  <c r="AT12" s="1"/>
  <c r="AW12" s="1"/>
  <c r="AZ12" s="1"/>
  <c r="BC12" s="1"/>
  <c r="BF12" s="1"/>
  <c r="AJ75"/>
  <c r="DR118" i="11"/>
  <c r="BD118"/>
  <c r="DQ118"/>
  <c r="Z74" i="10"/>
  <c r="Z75" s="1"/>
  <c r="AD75" i="8"/>
  <c r="AD76"/>
  <c r="F76" i="10"/>
  <c r="AE74" i="9"/>
  <c r="AE75" s="1"/>
  <c r="AM74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G74" s="1"/>
  <c r="Z76" i="8"/>
  <c r="J75"/>
  <c r="J76"/>
  <c r="V75"/>
  <c r="D47"/>
  <c r="BL10"/>
  <c r="D9"/>
  <c r="BT87" i="11"/>
  <c r="BT77" s="1"/>
  <c r="J114"/>
  <c r="I114"/>
  <c r="G114" i="8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D47" i="10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G114"/>
  <c r="AH114" s="1"/>
  <c r="AI94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BK114"/>
  <c r="BK87"/>
  <c r="AA77"/>
  <c r="AA88" s="1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A75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H91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91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Y18"/>
  <c r="AG18" s="1"/>
  <c r="AK18" s="1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71"/>
  <c r="BS70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AO32" s="1"/>
  <c r="U20"/>
  <c r="Q14"/>
  <c r="U14" s="1"/>
  <c r="AO34"/>
  <c r="E34" s="1"/>
  <c r="AP30"/>
  <c r="F30" s="1"/>
  <c r="BB30" s="1"/>
  <c r="Y30"/>
  <c r="U25"/>
  <c r="U22"/>
  <c r="Y22" s="1"/>
  <c r="AG21"/>
  <c r="AK21" s="1"/>
  <c r="Q19"/>
  <c r="U19" s="1"/>
  <c r="Y19" s="1"/>
  <c r="U17"/>
  <c r="AG16"/>
  <c r="AK16" s="1"/>
  <c r="U12"/>
  <c r="Y12" s="1"/>
  <c r="AP32"/>
  <c r="F32" s="1"/>
  <c r="BB32" s="1"/>
  <c r="Y24"/>
  <c r="AX65"/>
  <c r="AH65"/>
  <c r="Z65"/>
  <c r="AP19"/>
  <c r="F19" s="1"/>
  <c r="BB19" s="1"/>
  <c r="AP13"/>
  <c r="F13" s="1"/>
  <c r="BB13" s="1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Y20"/>
  <c r="O20"/>
  <c r="O19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BN76" s="1"/>
  <c r="AP10"/>
  <c r="P75" i="10" l="1"/>
  <c r="BE75"/>
  <c r="AJ76" i="9"/>
  <c r="X75" i="8"/>
  <c r="AD76" i="10"/>
  <c r="C76" i="5"/>
  <c r="BF64"/>
  <c r="BF65"/>
  <c r="AE76" i="9"/>
  <c r="BK114"/>
  <c r="BL9"/>
  <c r="D74"/>
  <c r="E76"/>
  <c r="BH76" i="5"/>
  <c r="BH66" s="1"/>
  <c r="AV76" i="10"/>
  <c r="BE64" i="5"/>
  <c r="C63"/>
  <c r="C64" s="1"/>
  <c r="BQ64"/>
  <c r="K36"/>
  <c r="BK87" i="9"/>
  <c r="T77" i="11"/>
  <c r="C76" i="8"/>
  <c r="AS76" i="9"/>
  <c r="V76"/>
  <c r="AP76" i="8"/>
  <c r="AY76" i="5"/>
  <c r="AY63"/>
  <c r="BL91" i="8"/>
  <c r="AB91"/>
  <c r="BP80" i="5"/>
  <c r="G74" i="10"/>
  <c r="G76" s="1"/>
  <c r="BE76" i="9"/>
  <c r="R76" i="8"/>
  <c r="L76" i="10"/>
  <c r="AY76" i="9"/>
  <c r="BH63" i="5"/>
  <c r="CI64"/>
  <c r="CI65"/>
  <c r="DU46"/>
  <c r="DV46"/>
  <c r="AC65"/>
  <c r="N76" i="8"/>
  <c r="DP76" i="11"/>
  <c r="R64" i="5"/>
  <c r="R65"/>
  <c r="DN75" i="11"/>
  <c r="DB64" i="5"/>
  <c r="DB65"/>
  <c r="DN64"/>
  <c r="DN65"/>
  <c r="I76"/>
  <c r="I66" s="1"/>
  <c r="CP64"/>
  <c r="CP65"/>
  <c r="AF37" i="8"/>
  <c r="G87"/>
  <c r="S28" i="5"/>
  <c r="U28"/>
  <c r="U26" s="1"/>
  <c r="DP118" i="11"/>
  <c r="F75" i="9"/>
  <c r="G74" i="8"/>
  <c r="G75" s="1"/>
  <c r="AS76" i="10"/>
  <c r="J76" i="9"/>
  <c r="AP26" i="5"/>
  <c r="AJ76" i="10"/>
  <c r="BR64" i="5"/>
  <c r="BR65"/>
  <c r="CD64"/>
  <c r="CD65"/>
  <c r="AD75" i="9"/>
  <c r="AD76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AW64"/>
  <c r="AW65"/>
  <c r="E18"/>
  <c r="BA18" s="1"/>
  <c r="AO21"/>
  <c r="E21" s="1"/>
  <c r="DV21" s="1"/>
  <c r="AG20"/>
  <c r="AK20" s="1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AH77" s="1"/>
  <c r="S25" i="5"/>
  <c r="BU25" s="1"/>
  <c r="BH75" i="9"/>
  <c r="BH76"/>
  <c r="DU67" i="5"/>
  <c r="DV67"/>
  <c r="BA67"/>
  <c r="AS64"/>
  <c r="AS65"/>
  <c r="BQ75" i="11"/>
  <c r="AM75" i="9"/>
  <c r="AM76"/>
  <c r="AF9" i="10"/>
  <c r="G87"/>
  <c r="AH87" i="9"/>
  <c r="AH77" s="1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4" s="1"/>
  <c r="D75" i="9"/>
  <c r="D76"/>
  <c r="BE118" i="11"/>
  <c r="BG118" s="1"/>
  <c r="BG114"/>
  <c r="AE75" i="8"/>
  <c r="AE76"/>
  <c r="BM12" i="11"/>
  <c r="BG76"/>
  <c r="BG75"/>
  <c r="BL9" i="10"/>
  <c r="AB9"/>
  <c r="H114" i="8"/>
  <c r="AL114" s="1"/>
  <c r="J118" i="11"/>
  <c r="L114"/>
  <c r="BJ114" s="1"/>
  <c r="AH87" i="8"/>
  <c r="AH77" s="1"/>
  <c r="BL114" i="11"/>
  <c r="BK114"/>
  <c r="BN12"/>
  <c r="BH76"/>
  <c r="BH75"/>
  <c r="BH114"/>
  <c r="BF118"/>
  <c r="BH118" s="1"/>
  <c r="K114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K87" s="1"/>
  <c r="AK77" s="1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DU18" i="5"/>
  <c r="AO16"/>
  <c r="E16" s="1"/>
  <c r="DU21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 s="1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AK13" s="1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3" s="1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Y14"/>
  <c r="C65" l="1"/>
  <c r="AK74" i="8"/>
  <c r="AK75" s="1"/>
  <c r="G75" i="10"/>
  <c r="BU80" i="5"/>
  <c r="K76"/>
  <c r="DS76"/>
  <c r="AY66"/>
  <c r="AY64"/>
  <c r="AY65"/>
  <c r="BH64"/>
  <c r="BH65"/>
  <c r="AK74" i="10"/>
  <c r="AK75" s="1"/>
  <c r="AH76" i="8"/>
  <c r="W25" i="5"/>
  <c r="AA25" s="1"/>
  <c r="BA21"/>
  <c r="W28"/>
  <c r="CA28" s="1"/>
  <c r="AK87" i="9"/>
  <c r="AK77" s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A22" s="1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A87" i="11"/>
  <c r="CG87" s="1"/>
  <c r="CK117" i="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L118"/>
  <c r="BN118" s="1"/>
  <c r="BN114"/>
  <c r="D75" i="10"/>
  <c r="D76"/>
  <c r="BL37"/>
  <c r="D87"/>
  <c r="AB37"/>
  <c r="AK76"/>
  <c r="BT12" i="11"/>
  <c r="BN76"/>
  <c r="BN75"/>
  <c r="BM114"/>
  <c r="BK118"/>
  <c r="BM118" s="1"/>
  <c r="N114"/>
  <c r="M114"/>
  <c r="I114" i="8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R84" s="1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K76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AA28"/>
  <c r="DU16"/>
  <c r="BA16"/>
  <c r="DV16"/>
  <c r="AK19"/>
  <c r="AO19" s="1"/>
  <c r="BT65"/>
  <c r="AG17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W26"/>
  <c r="CA26" s="1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AA77" i="11" l="1"/>
  <c r="DU22" i="5"/>
  <c r="CA25"/>
  <c r="AK76" i="9"/>
  <c r="AB77" i="11"/>
  <c r="BZ76" i="5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AR114"/>
  <c r="CK87" i="11"/>
  <c r="CK77" s="1"/>
  <c r="BH117" i="8"/>
  <c r="DL117"/>
  <c r="Y117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Y12" i="11"/>
  <c r="BS76"/>
  <c r="BS75"/>
  <c r="M118"/>
  <c r="O114"/>
  <c r="BO114" s="1"/>
  <c r="BZ12"/>
  <c r="BT76"/>
  <c r="BT75"/>
  <c r="BL87" i="10"/>
  <c r="D77"/>
  <c r="AB87"/>
  <c r="BT114" i="11"/>
  <c r="BR118"/>
  <c r="BT118" s="1"/>
  <c r="BX114"/>
  <c r="BW114"/>
  <c r="J114" i="8"/>
  <c r="P114" i="11"/>
  <c r="BP114" s="1"/>
  <c r="N118"/>
  <c r="BQ118"/>
  <c r="BS118" s="1"/>
  <c r="BS114"/>
  <c r="AN87" i="9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N77" i="9"/>
  <c r="AW3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P114"/>
  <c r="Q114" s="1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Q74" s="1"/>
  <c r="AQ75" s="1"/>
  <c r="AU15"/>
  <c r="S15"/>
  <c r="AU16"/>
  <c r="S16"/>
  <c r="AR94"/>
  <c r="Q94"/>
  <c r="AI87"/>
  <c r="I77"/>
  <c r="AO78"/>
  <c r="AN76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H83"/>
  <c r="AF83"/>
  <c r="CE73"/>
  <c r="CK74"/>
  <c r="CG82"/>
  <c r="AE82"/>
  <c r="CG85"/>
  <c r="AE85"/>
  <c r="BQ99"/>
  <c r="BS98"/>
  <c r="CN44"/>
  <c r="AJ44"/>
  <c r="CR54"/>
  <c r="CL46"/>
  <c r="CL36" s="1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BY63"/>
  <c r="O76"/>
  <c r="CR87" i="11" l="1"/>
  <c r="CR77" s="1"/>
  <c r="CG80" i="5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Q77" s="1"/>
  <c r="DL116" i="8"/>
  <c r="BH116"/>
  <c r="AA115"/>
  <c r="AA116"/>
  <c r="CX94" i="11"/>
  <c r="CR91"/>
  <c r="CS94"/>
  <c r="AM94"/>
  <c r="AI91"/>
  <c r="CS91" s="1"/>
  <c r="CW94"/>
  <c r="CQ91"/>
  <c r="AQ87" i="9"/>
  <c r="AQ77" s="1"/>
  <c r="AQ76"/>
  <c r="R114" i="11"/>
  <c r="Q114"/>
  <c r="K114" i="8"/>
  <c r="AO114" s="1"/>
  <c r="BY114" i="11"/>
  <c r="BW118"/>
  <c r="BY118" s="1"/>
  <c r="CE12"/>
  <c r="BY75"/>
  <c r="BY76"/>
  <c r="CD114"/>
  <c r="CC114"/>
  <c r="BX118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BY64"/>
  <c r="BY65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CR36" s="1"/>
  <c r="AM69"/>
  <c r="CS69"/>
  <c r="CA36"/>
  <c r="CS89"/>
  <c r="AM89"/>
  <c r="CN86"/>
  <c r="AJ86"/>
  <c r="CN84"/>
  <c r="AJ84"/>
  <c r="CR75"/>
  <c r="CR73" s="1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CG37"/>
  <c r="AA36"/>
  <c r="CK8"/>
  <c r="AI90"/>
  <c r="CM90"/>
  <c r="AR95"/>
  <c r="CZ95"/>
  <c r="AR93"/>
  <c r="CZ93"/>
  <c r="AJ71"/>
  <c r="AF70"/>
  <c r="CN71"/>
  <c r="CA37"/>
  <c r="CH80"/>
  <c r="CH70"/>
  <c r="AQ76" i="10" l="1"/>
  <c r="DU28" i="5"/>
  <c r="AT87" i="9"/>
  <c r="AT77" s="1"/>
  <c r="AT87" i="10"/>
  <c r="AT77" s="1"/>
  <c r="AW37" i="8"/>
  <c r="AW37" i="9"/>
  <c r="E26" i="5"/>
  <c r="BA26" s="1"/>
  <c r="CE63"/>
  <c r="CE64" s="1"/>
  <c r="DV28"/>
  <c r="CX87" i="11"/>
  <c r="CX77" s="1"/>
  <c r="AM87"/>
  <c r="CY87" s="1"/>
  <c r="CN70" i="5"/>
  <c r="AR94" i="11"/>
  <c r="AN91"/>
  <c r="CZ91" s="1"/>
  <c r="CZ94"/>
  <c r="AW37" i="10"/>
  <c r="AT87" i="8"/>
  <c r="AT77" s="1"/>
  <c r="DD94" i="11"/>
  <c r="CX91"/>
  <c r="CY94"/>
  <c r="AM91"/>
  <c r="CY91" s="1"/>
  <c r="AQ94"/>
  <c r="DC94"/>
  <c r="CW91"/>
  <c r="CJ114"/>
  <c r="CI114"/>
  <c r="CF114"/>
  <c r="CD118"/>
  <c r="CF118" s="1"/>
  <c r="L114" i="8"/>
  <c r="R118" i="11"/>
  <c r="T114"/>
  <c r="BV114" s="1"/>
  <c r="CW87"/>
  <c r="CW77" s="1"/>
  <c r="CL12"/>
  <c r="CF75"/>
  <c r="CF76"/>
  <c r="CC118"/>
  <c r="CE118" s="1"/>
  <c r="CE114"/>
  <c r="CK12"/>
  <c r="CE76"/>
  <c r="CE75"/>
  <c r="S114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AU84" s="1"/>
  <c r="DK84" s="1"/>
  <c r="DK85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X39" i="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J9"/>
  <c r="CT10"/>
  <c r="AN10"/>
  <c r="CN9"/>
  <c r="CN65" s="1"/>
  <c r="AF8"/>
  <c r="AQ52"/>
  <c r="CY52"/>
  <c r="AQ69"/>
  <c r="CY69"/>
  <c r="DD54"/>
  <c r="CX46"/>
  <c r="CX36" s="1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A7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CM37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X71"/>
  <c r="DV26"/>
  <c r="AK8"/>
  <c r="CK63"/>
  <c r="CL65"/>
  <c r="W76"/>
  <c r="AW74" i="8" l="1"/>
  <c r="AW75" s="1"/>
  <c r="CE65" i="5"/>
  <c r="AW74" i="10"/>
  <c r="AW75" s="1"/>
  <c r="DU26" i="5"/>
  <c r="CR76"/>
  <c r="CR66" s="1"/>
  <c r="CS80"/>
  <c r="AM77" i="11"/>
  <c r="CR65" i="5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Q12"/>
  <c r="CK76"/>
  <c r="CK75"/>
  <c r="M114" i="8"/>
  <c r="V114" i="11"/>
  <c r="U114"/>
  <c r="CJ118"/>
  <c r="CL118" s="1"/>
  <c r="CL114"/>
  <c r="DJ84"/>
  <c r="CR12"/>
  <c r="CL75"/>
  <c r="CL76"/>
  <c r="CK114"/>
  <c r="CI118"/>
  <c r="CK118" s="1"/>
  <c r="AR74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Y38" s="1"/>
  <c r="CQ37"/>
  <c r="CQ36" s="1"/>
  <c r="CQ76" s="1"/>
  <c r="CQ66" s="1"/>
  <c r="DJ54"/>
  <c r="DJ46" s="1"/>
  <c r="DJ3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Q63"/>
  <c r="CS73"/>
  <c r="CK64"/>
  <c r="CK65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1"/>
  <c r="CX73"/>
  <c r="CS38"/>
  <c r="CT70"/>
  <c r="AW76" i="10" l="1"/>
  <c r="CZ70" i="5"/>
  <c r="BC37" i="8"/>
  <c r="BC37" i="9"/>
  <c r="AZ87"/>
  <c r="AZ77" s="1"/>
  <c r="AV87" i="11"/>
  <c r="DL87" s="1"/>
  <c r="CX76" i="5"/>
  <c r="CZ80"/>
  <c r="DL94" i="11"/>
  <c r="AV91"/>
  <c r="DL91" s="1"/>
  <c r="BF37" i="8"/>
  <c r="BF37" i="9"/>
  <c r="CY73" i="5"/>
  <c r="BC37" i="10"/>
  <c r="DJ77" i="11"/>
  <c r="DK94"/>
  <c r="AU91"/>
  <c r="DK91" s="1"/>
  <c r="AZ74" i="10"/>
  <c r="AZ75" s="1"/>
  <c r="BF37"/>
  <c r="CV114" i="11"/>
  <c r="CU114"/>
  <c r="CX12"/>
  <c r="CR75"/>
  <c r="CR76"/>
  <c r="U118"/>
  <c r="W114"/>
  <c r="CA114" s="1"/>
  <c r="N114" i="8"/>
  <c r="AR114" s="1"/>
  <c r="CR114" i="11"/>
  <c r="CP118"/>
  <c r="CR118" s="1"/>
  <c r="X114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X66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CQ65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74" i="9" l="1"/>
  <c r="BF75" s="1"/>
  <c r="BC74"/>
  <c r="BC75" s="1"/>
  <c r="AV77" i="11"/>
  <c r="BF87" i="8"/>
  <c r="BF77" s="1"/>
  <c r="BF87" i="9"/>
  <c r="BF77" s="1"/>
  <c r="DE73" i="5"/>
  <c r="AV67"/>
  <c r="BF74" i="10"/>
  <c r="BF75" s="1"/>
  <c r="BF74" i="8"/>
  <c r="BF75" s="1"/>
  <c r="O114"/>
  <c r="Z114" i="11"/>
  <c r="Y114"/>
  <c r="CV118"/>
  <c r="CX118" s="1"/>
  <c r="CX114"/>
  <c r="BC76" i="10"/>
  <c r="DB114" i="11"/>
  <c r="DA114"/>
  <c r="BE114" i="8"/>
  <c r="BF114" s="1"/>
  <c r="DC12" i="11"/>
  <c r="CW75"/>
  <c r="CW76"/>
  <c r="DD12"/>
  <c r="CX76"/>
  <c r="CX75"/>
  <c r="CW114"/>
  <c r="CU118"/>
  <c r="CW118" s="1"/>
  <c r="DK87"/>
  <c r="AU77"/>
  <c r="AV75"/>
  <c r="AV76"/>
  <c r="AU75"/>
  <c r="AU76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AM76" s="1"/>
  <c r="DE87"/>
  <c r="AU87"/>
  <c r="DK87" s="1"/>
  <c r="AJ64"/>
  <c r="AJ65"/>
  <c r="AE64"/>
  <c r="AE65"/>
  <c r="DL81"/>
  <c r="AV80"/>
  <c r="DL80" s="1"/>
  <c r="CY36"/>
  <c r="AV70"/>
  <c r="DL70" s="1"/>
  <c r="DL71"/>
  <c r="DF73"/>
  <c r="DD66"/>
  <c r="DJ65"/>
  <c r="DE38"/>
  <c r="DI73"/>
  <c r="DE80"/>
  <c r="DD65"/>
  <c r="CT76"/>
  <c r="AJ66"/>
  <c r="AI63"/>
  <c r="CS8"/>
  <c r="DL74"/>
  <c r="AV73"/>
  <c r="DL73" s="1"/>
  <c r="CJ98"/>
  <c r="CH98"/>
  <c r="AN63"/>
  <c r="CZ8"/>
  <c r="DK75"/>
  <c r="DK68"/>
  <c r="AU67"/>
  <c r="AU73"/>
  <c r="DK74"/>
  <c r="DL54"/>
  <c r="AV46"/>
  <c r="DL46" s="1"/>
  <c r="DL67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9" l="1"/>
  <c r="BF76" i="10"/>
  <c r="BC76" i="9"/>
  <c r="DI63" i="5"/>
  <c r="DI64" s="1"/>
  <c r="DK73"/>
  <c r="DE37"/>
  <c r="DC63"/>
  <c r="DC64" s="1"/>
  <c r="BF76" i="8"/>
  <c r="DK38" i="5"/>
  <c r="DH114" i="11"/>
  <c r="DG114"/>
  <c r="DI12"/>
  <c r="DC76"/>
  <c r="DC75"/>
  <c r="DA118"/>
  <c r="DC118" s="1"/>
  <c r="DC114"/>
  <c r="AA114"/>
  <c r="CG114" s="1"/>
  <c r="Y118"/>
  <c r="P114" i="8"/>
  <c r="DJ12" i="11"/>
  <c r="DD76"/>
  <c r="DD75"/>
  <c r="DB118"/>
  <c r="DD118" s="1"/>
  <c r="DD114"/>
  <c r="Z118"/>
  <c r="AB114"/>
  <c r="CH114" s="1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5"/>
  <c r="DV76"/>
  <c r="DU76"/>
  <c r="BA76"/>
  <c r="E66"/>
  <c r="E64"/>
  <c r="E65"/>
  <c r="DK10"/>
  <c r="AU9"/>
  <c r="DL37"/>
  <c r="AV36"/>
  <c r="DF36"/>
  <c r="AR76"/>
  <c r="DE36"/>
  <c r="DK67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DH118" i="11"/>
  <c r="DJ118" s="1"/>
  <c r="DJ114"/>
  <c r="DI76"/>
  <c r="DI75"/>
  <c r="DI114"/>
  <c r="DG118"/>
  <c r="DI118" s="1"/>
  <c r="BH118" i="8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R114" i="8" l="1"/>
  <c r="AF114" i="11"/>
  <c r="CN114" s="1"/>
  <c r="AD118"/>
  <c r="AC118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U64" i="5"/>
  <c r="AU65"/>
  <c r="CV98"/>
  <c r="CT98"/>
  <c r="CU98"/>
  <c r="CS98"/>
  <c r="AI114" i="11" l="1"/>
  <c r="CS114" s="1"/>
  <c r="AG118"/>
  <c r="T114" i="8"/>
  <c r="AX114" s="1"/>
  <c r="AH118" i="11"/>
  <c r="AJ114"/>
  <c r="CT114" s="1"/>
  <c r="CU99" i="5"/>
  <c r="CW98"/>
  <c r="CV99"/>
  <c r="CX98"/>
  <c r="AL114" i="11" l="1"/>
  <c r="AK114"/>
  <c r="U114" i="8"/>
  <c r="DB98" i="5"/>
  <c r="CZ98"/>
  <c r="CY98"/>
  <c r="DA98"/>
  <c r="V114" i="8" l="1"/>
  <c r="AN114" i="11"/>
  <c r="CZ114" s="1"/>
  <c r="AL118"/>
  <c r="AK118"/>
  <c r="AM114"/>
  <c r="CY114" s="1"/>
  <c r="DB99" i="5"/>
  <c r="DD98"/>
  <c r="DA99"/>
  <c r="DC98"/>
  <c r="W114" i="8" l="1"/>
  <c r="BA114" s="1"/>
  <c r="AP114" i="11"/>
  <c r="AO114"/>
  <c r="DG98" i="5"/>
  <c r="DE98"/>
  <c r="DH98"/>
  <c r="DF98"/>
  <c r="AQ114" i="11" l="1"/>
  <c r="DE114" s="1"/>
  <c r="AO118"/>
  <c r="X114" i="8"/>
  <c r="AP118" i="11"/>
  <c r="AR114"/>
  <c r="DF114" s="1"/>
  <c r="DH99" i="5"/>
  <c r="DJ98"/>
  <c r="DG99"/>
  <c r="DI98"/>
  <c r="Y114" i="8" l="1"/>
  <c r="AT114" i="11"/>
  <c r="AS114"/>
  <c r="DM98" i="5"/>
  <c r="DM99" s="1"/>
  <c r="DK98"/>
  <c r="DN98"/>
  <c r="DN99" s="1"/>
  <c r="DL98"/>
  <c r="AS118" i="11" l="1"/>
  <c r="AU114"/>
  <c r="DK114" s="1"/>
  <c r="Z114" i="8"/>
  <c r="BD114" s="1"/>
  <c r="AV114" i="11"/>
  <c r="DL114" s="1"/>
  <c r="AT118"/>
  <c r="AX114" l="1"/>
  <c r="AX118" s="1"/>
  <c r="AW114"/>
  <c r="AW118" s="1"/>
  <c r="L12" i="1" l="1"/>
  <c r="L11" l="1"/>
  <c r="L10"/>
</calcChain>
</file>

<file path=xl/sharedStrings.xml><?xml version="1.0" encoding="utf-8"?>
<sst xmlns="http://schemas.openxmlformats.org/spreadsheetml/2006/main" count="3598" uniqueCount="206">
  <si>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</si>
  <si>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</si>
  <si>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</si>
  <si>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</si>
  <si>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</si>
  <si>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</si>
  <si>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</si>
  <si>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</si>
  <si>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</si>
  <si>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</si>
  <si>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</si>
  <si>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</si>
  <si>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</si>
  <si>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</si>
  <si>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</si>
  <si>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</si>
  <si>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</si>
  <si>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</si>
  <si>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</si>
  <si>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</si>
  <si>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</si>
  <si>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</si>
  <si>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</si>
  <si>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</si>
  <si>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</si>
  <si>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</si>
  <si>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</si>
  <si>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</si>
  <si>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</si>
  <si>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</si>
  <si>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</si>
  <si>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</si>
  <si>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</si>
  <si>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</si>
  <si>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</si>
  <si>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</si>
  <si>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</si>
  <si>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</si>
  <si>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</si>
  <si>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</si>
  <si>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</si>
  <si>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</si>
  <si>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</si>
  <si>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</si>
  <si>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</si>
  <si>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</si>
  <si>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</si>
  <si>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</si>
  <si>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</si>
  <si>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</si>
  <si>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</si>
  <si>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</si>
  <si>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</si>
  <si>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</si>
  <si>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</si>
  <si>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</si>
  <si>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</si>
  <si>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</si>
  <si>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</si>
  <si>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</si>
  <si>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</si>
  <si>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</si>
  <si>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</si>
  <si>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</si>
  <si>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</si>
  <si>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</si>
  <si>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</si>
  <si>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</si>
  <si>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</si>
  <si>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</si>
  <si>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</si>
  <si>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</si>
  <si>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</si>
  <si>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</si>
  <si>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</si>
  <si>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</si>
  <si>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</si>
  <si>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</si>
  <si>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</si>
  <si>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</si>
  <si>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</si>
  <si>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</si>
  <si>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</si>
  <si>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</si>
  <si>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</si>
  <si>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</si>
  <si>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</si>
  <si>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</si>
  <si>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</si>
  <si>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</si>
  <si>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</si>
  <si>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</si>
  <si>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</si>
  <si>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</si>
  <si>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</si>
  <si>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</si>
  <si>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</si>
  <si>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</si>
  <si>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</si>
  <si>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</si>
  <si>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</si>
  <si>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</si>
  <si>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</si>
  <si>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</si>
  <si>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</si>
  <si>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</si>
  <si>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</si>
  <si>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</si>
  <si>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</si>
  <si>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</si>
  <si>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</si>
  <si>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</si>
  <si>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</si>
  <si>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</si>
  <si>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</si>
  <si>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</si>
  <si>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</si>
  <si>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</si>
  <si>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</si>
  <si>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</si>
  <si>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</si>
  <si>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</si>
  <si>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</si>
  <si>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</si>
  <si>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</si>
  <si>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</si>
  <si>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</si>
  <si>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</si>
  <si>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</si>
  <si>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</si>
  <si>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</si>
  <si>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</si>
  <si>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</si>
  <si>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</si>
  <si>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</si>
  <si>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</si>
  <si>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</si>
  <si>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</si>
  <si>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</si>
  <si>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</si>
  <si>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</si>
  <si>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</si>
  <si>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</si>
  <si>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</si>
  <si>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</si>
  <si>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</si>
  <si>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</si>
  <si>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</si>
  <si>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</si>
  <si>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</si>
  <si>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</si>
  <si>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</si>
  <si>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</si>
  <si>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</si>
  <si>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</si>
  <si>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</si>
  <si>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</si>
  <si>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</si>
  <si>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</si>
  <si>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</si>
  <si>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</si>
  <si>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</si>
  <si>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</si>
  <si>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</si>
  <si>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</si>
  <si>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</si>
  <si>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</si>
  <si>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</si>
  <si>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</si>
  <si>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</si>
  <si>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</si>
  <si>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</si>
  <si>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</si>
  <si>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</si>
  <si>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консолиди-                       рованный бюджет</t>
  </si>
  <si>
    <t>в т.ч. бюджет района (округа)</t>
  </si>
  <si>
    <t>Собственные доходы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</si>
  <si>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</si>
  <si>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</si>
  <si>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</si>
  <si>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</si>
  <si>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</si>
  <si>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</si>
  <si>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</si>
  <si>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</si>
  <si>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</si>
  <si>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2021 год</t>
  </si>
  <si>
    <t>Утверждено на 2021 год</t>
  </si>
  <si>
    <t>- земельный налог, в т.ч.:</t>
  </si>
  <si>
    <t>организаций</t>
  </si>
  <si>
    <t>физических лиц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</si>
  <si>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</si>
  <si>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</si>
  <si>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</si>
  <si>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</si>
  <si>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</si>
  <si>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доходы от оказания платных услуг (работ)</t>
  </si>
  <si>
    <t>доходы от компенсации затрат государства, в т.ч.:</t>
  </si>
  <si>
    <t>родительская плата</t>
  </si>
  <si>
    <t>земельных участков до разграничения</t>
  </si>
  <si>
    <t>земельных участков после разграничения</t>
  </si>
  <si>
    <t>задолженность по КБК, действующих до 01.01.2020 года</t>
  </si>
  <si>
    <t>2.1.6. ИМБТ на стимулирование органов,  осущ.части полномочий от поселений</t>
  </si>
  <si>
    <t>на 01.10.21(на отчетную дату)</t>
  </si>
  <si>
    <t>на 01.10.20.( на отчетную дату аналогично текущему финансовому году)</t>
  </si>
  <si>
    <t>Исполнение консолидированного бюджета  муниципального района на 01.10.2021г. В сравнении с соответствующим периодом прошлого года.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</si>
</sst>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56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i/>
      <sz val="13"/>
      <name val="Times New Roman Greek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376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3" xfId="0" applyNumberFormat="1" applyFont="1" applyFill="1" applyBorder="1" applyAlignment="1" applyProtection="1">
      <alignment horizontal="center" vertical="center" wrapText="1"/>
    </xf>
    <xf numFmtId="3" fontId="17" fillId="12" borderId="3" xfId="0" applyNumberFormat="1" applyFont="1" applyFill="1" applyBorder="1" applyAlignment="1" applyProtection="1">
      <alignment horizontal="center" vertical="center" wrapText="1"/>
    </xf>
    <xf numFmtId="3" fontId="17" fillId="0" borderId="3" xfId="0" applyNumberFormat="1" applyFont="1" applyFill="1" applyBorder="1" applyAlignment="1" applyProtection="1">
      <alignment horizontal="center" vertical="center" wrapText="1"/>
    </xf>
    <xf numFmtId="9" fontId="5" fillId="0" borderId="3" xfId="1" applyFont="1" applyFill="1" applyBorder="1" applyAlignment="1" applyProtection="1">
      <alignment horizontal="center" vertical="center" wrapText="1"/>
    </xf>
    <xf numFmtId="3" fontId="5" fillId="0" borderId="3" xfId="0" applyNumberFormat="1" applyFont="1" applyFill="1" applyBorder="1" applyAlignment="1" applyProtection="1">
      <alignment horizontal="center" vertical="center" wrapText="1"/>
    </xf>
    <xf numFmtId="9" fontId="9" fillId="0" borderId="3" xfId="1" applyFont="1" applyFill="1" applyBorder="1" applyAlignment="1" applyProtection="1">
      <alignment horizontal="center" vertical="center" wrapText="1"/>
    </xf>
    <xf numFmtId="3" fontId="19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3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Alignment="1" applyProtection="1">
      <alignment horizontal="center" vertical="top"/>
      <protection locked="0"/>
    </xf>
    <xf numFmtId="3" fontId="3" fillId="0" borderId="0" xfId="0" applyNumberFormat="1" applyFont="1" applyFill="1" applyAlignment="1" applyProtection="1">
      <alignment vertical="top" wrapText="1"/>
      <protection locked="0"/>
    </xf>
    <xf numFmtId="3" fontId="10" fillId="0" borderId="0" xfId="0" applyNumberFormat="1" applyFont="1" applyFill="1" applyAlignment="1" applyProtection="1">
      <alignment horizontal="center"/>
      <protection locked="0"/>
    </xf>
    <xf numFmtId="3" fontId="14" fillId="0" borderId="0" xfId="0" applyNumberFormat="1" applyFont="1" applyFill="1" applyProtection="1">
      <protection locked="0"/>
    </xf>
    <xf numFmtId="3" fontId="15" fillId="0" borderId="0" xfId="0" applyNumberFormat="1" applyFont="1" applyFill="1" applyBorder="1" applyAlignment="1" applyProtection="1">
      <alignment vertical="center"/>
      <protection locked="0"/>
    </xf>
    <xf numFmtId="3" fontId="15" fillId="0" borderId="0" xfId="0" applyNumberFormat="1" applyFont="1" applyFill="1" applyAlignment="1" applyProtection="1">
      <alignment vertical="center"/>
      <protection locked="0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3" fontId="18" fillId="0" borderId="0" xfId="0" applyNumberFormat="1" applyFont="1" applyFill="1" applyBorder="1" applyAlignment="1" applyProtection="1">
      <alignment vertical="center"/>
      <protection locked="0"/>
    </xf>
    <xf numFmtId="3" fontId="18" fillId="0" borderId="0" xfId="0" applyNumberFormat="1" applyFont="1" applyFill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vertical="center"/>
      <protection locked="0"/>
    </xf>
    <xf numFmtId="49" fontId="3" fillId="0" borderId="0" xfId="0" applyNumberFormat="1" applyFont="1" applyFill="1" applyBorder="1" applyAlignment="1" applyProtection="1">
      <alignment vertical="center"/>
      <protection locked="0"/>
    </xf>
    <xf numFmtId="49" fontId="3" fillId="0" borderId="0" xfId="0" applyNumberFormat="1" applyFont="1" applyFill="1" applyAlignment="1" applyProtection="1">
      <alignment vertical="center"/>
      <protection locked="0"/>
    </xf>
    <xf numFmtId="49" fontId="19" fillId="0" borderId="20" xfId="0" applyNumberFormat="1" applyFont="1" applyFill="1" applyBorder="1" applyAlignment="1" applyProtection="1">
      <alignment horizontal="left" vertical="center" wrapText="1"/>
    </xf>
    <xf numFmtId="49" fontId="51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55" fillId="0" borderId="20" xfId="0" applyNumberFormat="1" applyFont="1" applyFill="1" applyBorder="1" applyAlignment="1" applyProtection="1">
      <alignment horizontal="left" vertical="center" wrapText="1"/>
    </xf>
    <xf numFmtId="49" fontId="55" fillId="0" borderId="2" xfId="0" applyNumberFormat="1" applyFont="1" applyFill="1" applyBorder="1" applyAlignment="1" applyProtection="1">
      <alignment horizontal="left" vertical="center" wrapText="1"/>
    </xf>
    <xf numFmtId="3" fontId="7" fillId="0" borderId="0" xfId="0" applyNumberFormat="1" applyFont="1" applyFill="1" applyBorder="1" applyAlignment="1" applyProtection="1">
      <alignment vertical="center"/>
      <protection locked="0"/>
    </xf>
    <xf numFmtId="3" fontId="7" fillId="0" borderId="0" xfId="0" applyNumberFormat="1" applyFont="1" applyFill="1" applyAlignment="1" applyProtection="1">
      <alignment vertical="center"/>
      <protection locked="0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3" fontId="22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Border="1" applyAlignment="1" applyProtection="1">
      <alignment vertical="center" wrapText="1"/>
      <protection locked="0"/>
    </xf>
    <xf numFmtId="3" fontId="22" fillId="0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top" wrapText="1"/>
      <protection locked="0"/>
    </xf>
    <xf numFmtId="3" fontId="22" fillId="0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Protection="1">
      <protection locked="0"/>
    </xf>
    <xf numFmtId="3" fontId="3" fillId="0" borderId="0" xfId="0" applyNumberFormat="1" applyFont="1" applyFill="1" applyBorder="1" applyAlignment="1" applyProtection="1">
      <alignment vertical="top" wrapText="1"/>
      <protection locked="0"/>
    </xf>
    <xf numFmtId="3" fontId="3" fillId="0" borderId="0" xfId="0" applyNumberFormat="1" applyFont="1" applyFill="1" applyBorder="1" applyAlignment="1" applyProtection="1">
      <alignment horizontal="center" vertical="top"/>
      <protection locked="0"/>
    </xf>
    <xf numFmtId="3" fontId="19" fillId="1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164" fontId="17" fillId="0" borderId="20" xfId="0" applyNumberFormat="1" applyFont="1" applyFill="1" applyBorder="1" applyAlignment="1" applyProtection="1">
      <alignment horizontal="left" vertical="center" wrapText="1"/>
    </xf>
    <xf numFmtId="164" fontId="17" fillId="0" borderId="2" xfId="0" applyNumberFormat="1" applyFont="1" applyFill="1" applyBorder="1" applyAlignment="1" applyProtection="1">
      <alignment horizontal="left" vertical="center" wrapText="1"/>
    </xf>
    <xf numFmtId="3" fontId="4" fillId="0" borderId="3" xfId="0" applyNumberFormat="1" applyFont="1" applyFill="1" applyBorder="1" applyAlignment="1" applyProtection="1">
      <alignment horizontal="center" vertical="top" wrapText="1"/>
      <protection locked="0"/>
    </xf>
    <xf numFmtId="3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20" xfId="0" applyNumberFormat="1" applyFont="1" applyFill="1" applyBorder="1" applyAlignment="1" applyProtection="1">
      <alignment horizontal="left" vertical="center" wrapText="1"/>
    </xf>
    <xf numFmtId="49" fontId="19" fillId="0" borderId="2" xfId="0" applyNumberFormat="1" applyFont="1" applyFill="1" applyBorder="1" applyAlignment="1" applyProtection="1">
      <alignment horizontal="left" vertical="center" wrapText="1"/>
    </xf>
    <xf numFmtId="49" fontId="55" fillId="0" borderId="20" xfId="0" applyNumberFormat="1" applyFont="1" applyFill="1" applyBorder="1" applyAlignment="1" applyProtection="1">
      <alignment horizontal="left" vertical="center" wrapText="1"/>
    </xf>
    <xf numFmtId="49" fontId="55" fillId="0" borderId="2" xfId="0" applyNumberFormat="1" applyFont="1" applyFill="1" applyBorder="1" applyAlignment="1" applyProtection="1">
      <alignment horizontal="left" vertical="center" wrapText="1"/>
    </xf>
    <xf numFmtId="3" fontId="53" fillId="0" borderId="3" xfId="0" applyNumberFormat="1" applyFont="1" applyFill="1" applyBorder="1" applyAlignment="1" applyProtection="1">
      <alignment horizontal="center" vertical="center" wrapText="1"/>
    </xf>
    <xf numFmtId="3" fontId="11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54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9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54" fillId="0" borderId="3" xfId="0" applyNumberFormat="1" applyFont="1" applyFill="1" applyBorder="1" applyAlignment="1" applyProtection="1">
      <alignment horizontal="center" vertical="center" wrapText="1"/>
    </xf>
    <xf numFmtId="3" fontId="48" fillId="0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0" fontId="0" fillId="0" borderId="8" xfId="0" applyBorder="1" applyAlignment="1">
      <alignment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93" t="str">
        <f>конс.!A1</f>
        <v>Исполнение консолидированного бюджета  муниципального района на 01.10.2021г. В сравнении с соответствующим периодом прошлого года.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268" ht="18.75" customHeight="1">
      <c r="A2" s="3"/>
      <c r="C2" s="299" t="s">
        <v>0</v>
      </c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  <c r="CD2" s="299"/>
      <c r="CE2" s="299"/>
      <c r="CF2" s="299"/>
      <c r="CG2" s="299"/>
      <c r="CH2" s="299"/>
      <c r="CI2" s="299"/>
      <c r="CJ2" s="299"/>
      <c r="CK2" s="299"/>
      <c r="CL2" s="299"/>
      <c r="CM2" s="299"/>
      <c r="CN2" s="299"/>
      <c r="CO2" s="299"/>
      <c r="CP2" s="299"/>
      <c r="CQ2" s="299"/>
      <c r="CR2" s="299"/>
      <c r="CS2" s="299"/>
      <c r="CT2" s="299"/>
      <c r="CU2" s="299"/>
      <c r="CV2" s="299"/>
      <c r="CW2" s="299"/>
      <c r="CX2" s="299"/>
      <c r="CY2" s="299"/>
      <c r="CZ2" s="299"/>
      <c r="DA2" s="299"/>
      <c r="DB2" s="299"/>
      <c r="DC2" s="299"/>
      <c r="DD2" s="299"/>
      <c r="DE2" s="299"/>
      <c r="DF2" s="299"/>
      <c r="DG2" s="299"/>
      <c r="DH2" s="299"/>
      <c r="DI2" s="299"/>
      <c r="DJ2" s="299"/>
      <c r="DK2" s="299"/>
      <c r="DL2" s="299"/>
      <c r="DM2" s="299"/>
      <c r="DN2" s="299"/>
      <c r="DO2" s="299"/>
      <c r="DP2" s="299"/>
      <c r="DQ2" s="299"/>
      <c r="DR2" s="299"/>
      <c r="DS2" s="299"/>
      <c r="DT2" s="299"/>
      <c r="DU2" s="299"/>
      <c r="DV2" s="299"/>
    </row>
    <row r="3" spans="1:268" ht="15.75" customHeight="1">
      <c r="C3" s="299" t="s">
        <v>1</v>
      </c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299"/>
      <c r="CD3" s="299"/>
      <c r="CE3" s="299"/>
      <c r="CF3" s="299"/>
      <c r="CG3" s="299"/>
      <c r="CH3" s="299"/>
      <c r="CI3" s="299"/>
      <c r="CJ3" s="299"/>
      <c r="CK3" s="299"/>
      <c r="CL3" s="299"/>
      <c r="CM3" s="299"/>
      <c r="CN3" s="299"/>
      <c r="CO3" s="299"/>
      <c r="CP3" s="299"/>
      <c r="CQ3" s="299"/>
      <c r="CR3" s="299"/>
      <c r="CS3" s="299"/>
      <c r="CT3" s="299"/>
      <c r="CU3" s="299"/>
      <c r="CV3" s="299"/>
      <c r="CW3" s="299"/>
      <c r="CX3" s="299"/>
      <c r="CY3" s="299"/>
      <c r="CZ3" s="299"/>
      <c r="DA3" s="299"/>
      <c r="DB3" s="299"/>
      <c r="DC3" s="299"/>
      <c r="DD3" s="299"/>
      <c r="DE3" s="299"/>
      <c r="DF3" s="299"/>
      <c r="DG3" s="299"/>
      <c r="DH3" s="299"/>
      <c r="DI3" s="299"/>
      <c r="DJ3" s="299"/>
      <c r="DK3" s="299"/>
      <c r="DL3" s="299"/>
      <c r="DM3" s="299"/>
      <c r="DN3" s="299"/>
      <c r="DO3" s="299"/>
      <c r="DP3" s="299"/>
      <c r="DQ3" s="299"/>
      <c r="DR3" s="299"/>
      <c r="DS3" s="299"/>
      <c r="DT3" s="299"/>
      <c r="DU3" s="299"/>
      <c r="DV3" s="299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82" t="s">
        <v>3</v>
      </c>
      <c r="B5" s="283"/>
      <c r="C5" s="288" t="str">
        <f>'бюджет округа (района)'!C5</f>
        <v>2014 год</v>
      </c>
      <c r="D5" s="289"/>
      <c r="E5" s="290">
        <f>'бюджет округа (района)'!D5:Z5</f>
        <v>0</v>
      </c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>
        <f>'бюджет округа (района)'!AA5:BL5</f>
        <v>0</v>
      </c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290"/>
      <c r="CB5" s="290"/>
      <c r="CC5" s="290"/>
      <c r="CD5" s="290"/>
      <c r="CE5" s="290"/>
      <c r="CF5" s="290"/>
      <c r="CG5" s="290"/>
      <c r="CH5" s="290"/>
      <c r="CI5" s="290"/>
      <c r="CJ5" s="290"/>
      <c r="CK5" s="290"/>
      <c r="CL5" s="290"/>
      <c r="CM5" s="290"/>
      <c r="CN5" s="290"/>
      <c r="CO5" s="290"/>
      <c r="CP5" s="290"/>
      <c r="CQ5" s="290"/>
      <c r="CR5" s="290"/>
      <c r="CS5" s="290"/>
      <c r="CT5" s="290"/>
      <c r="CU5" s="290"/>
      <c r="CV5" s="290"/>
      <c r="CW5" s="290"/>
      <c r="CX5" s="290"/>
      <c r="CY5" s="290"/>
      <c r="CZ5" s="290"/>
      <c r="DA5" s="290"/>
      <c r="DB5" s="290"/>
      <c r="DC5" s="290"/>
      <c r="DD5" s="290"/>
      <c r="DE5" s="290"/>
      <c r="DF5" s="290"/>
      <c r="DG5" s="290"/>
      <c r="DH5" s="290"/>
      <c r="DI5" s="290"/>
      <c r="DJ5" s="290"/>
      <c r="DK5" s="290"/>
      <c r="DL5" s="290"/>
      <c r="DM5" s="290"/>
      <c r="DN5" s="290"/>
      <c r="DO5" s="290"/>
      <c r="DP5" s="290"/>
      <c r="DQ5" s="290"/>
      <c r="DR5" s="290"/>
      <c r="DS5" s="290"/>
      <c r="DT5" s="290"/>
      <c r="DU5" s="290"/>
      <c r="DV5" s="290"/>
      <c r="DW5" s="9"/>
    </row>
    <row r="6" spans="1:268" s="120" customFormat="1" ht="16.5" customHeight="1">
      <c r="A6" s="284"/>
      <c r="B6" s="285"/>
      <c r="C6" s="291" t="s">
        <v>149</v>
      </c>
      <c r="D6" s="291"/>
      <c r="E6" s="292" t="s">
        <v>149</v>
      </c>
      <c r="F6" s="292"/>
      <c r="G6" s="291" t="s">
        <v>8</v>
      </c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  <c r="AO6" s="291"/>
      <c r="AP6" s="291"/>
      <c r="AQ6" s="291"/>
      <c r="AR6" s="291"/>
      <c r="AS6" s="291"/>
      <c r="AT6" s="291"/>
      <c r="AU6" s="291"/>
      <c r="AV6" s="291"/>
      <c r="AW6" s="291"/>
      <c r="AX6" s="291"/>
      <c r="AY6" s="291" t="s">
        <v>150</v>
      </c>
      <c r="AZ6" s="291"/>
      <c r="BA6" s="280" t="s">
        <v>96</v>
      </c>
      <c r="BB6" s="280"/>
      <c r="BC6" s="281" t="s">
        <v>10</v>
      </c>
      <c r="BD6" s="281"/>
      <c r="BE6" s="281"/>
      <c r="BF6" s="281"/>
      <c r="BG6" s="281"/>
      <c r="BH6" s="281"/>
      <c r="BI6" s="281"/>
      <c r="BJ6" s="281"/>
      <c r="BK6" s="281"/>
      <c r="BL6" s="281"/>
      <c r="BM6" s="281"/>
      <c r="BN6" s="281"/>
      <c r="BO6" s="281"/>
      <c r="BP6" s="281"/>
      <c r="BQ6" s="281"/>
      <c r="BR6" s="281"/>
      <c r="BS6" s="281"/>
      <c r="BT6" s="281"/>
      <c r="BU6" s="281"/>
      <c r="BV6" s="281"/>
      <c r="BW6" s="281"/>
      <c r="BX6" s="281"/>
      <c r="BY6" s="281"/>
      <c r="BZ6" s="281"/>
      <c r="CA6" s="281"/>
      <c r="CB6" s="281"/>
      <c r="CC6" s="281"/>
      <c r="CD6" s="281"/>
      <c r="CE6" s="281"/>
      <c r="CF6" s="281"/>
      <c r="CG6" s="281"/>
      <c r="CH6" s="281"/>
      <c r="CI6" s="281"/>
      <c r="CJ6" s="281"/>
      <c r="CK6" s="281"/>
      <c r="CL6" s="281"/>
      <c r="CM6" s="281"/>
      <c r="CN6" s="281"/>
      <c r="CO6" s="281"/>
      <c r="CP6" s="281"/>
      <c r="CQ6" s="281"/>
      <c r="CR6" s="281"/>
      <c r="CS6" s="281"/>
      <c r="CT6" s="281"/>
      <c r="CU6" s="281"/>
      <c r="CV6" s="281"/>
      <c r="CW6" s="281"/>
      <c r="CX6" s="281"/>
      <c r="CY6" s="281"/>
      <c r="CZ6" s="281"/>
      <c r="DA6" s="281"/>
      <c r="DB6" s="281"/>
      <c r="DC6" s="281"/>
      <c r="DD6" s="281"/>
      <c r="DE6" s="281"/>
      <c r="DF6" s="281"/>
      <c r="DG6" s="281"/>
      <c r="DH6" s="281"/>
      <c r="DI6" s="281"/>
      <c r="DJ6" s="281"/>
      <c r="DK6" s="281"/>
      <c r="DL6" s="281"/>
      <c r="DM6" s="281"/>
      <c r="DN6" s="281"/>
      <c r="DO6" s="281"/>
      <c r="DP6" s="281"/>
      <c r="DQ6" s="294" t="s">
        <v>125</v>
      </c>
      <c r="DR6" s="295"/>
      <c r="DS6" s="298" t="s">
        <v>126</v>
      </c>
      <c r="DT6" s="298"/>
      <c r="DU6" s="298" t="s">
        <v>96</v>
      </c>
      <c r="DV6" s="298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84"/>
      <c r="B7" s="285"/>
      <c r="C7" s="291"/>
      <c r="D7" s="291"/>
      <c r="E7" s="292"/>
      <c r="F7" s="292"/>
      <c r="G7" s="275" t="s">
        <v>11</v>
      </c>
      <c r="H7" s="275"/>
      <c r="I7" s="275" t="s">
        <v>12</v>
      </c>
      <c r="J7" s="275"/>
      <c r="K7" s="277" t="s">
        <v>70</v>
      </c>
      <c r="L7" s="277"/>
      <c r="M7" s="275" t="s">
        <v>13</v>
      </c>
      <c r="N7" s="275"/>
      <c r="O7" s="277" t="s">
        <v>14</v>
      </c>
      <c r="P7" s="277"/>
      <c r="Q7" s="275" t="s">
        <v>15</v>
      </c>
      <c r="R7" s="275"/>
      <c r="S7" s="277" t="s">
        <v>81</v>
      </c>
      <c r="T7" s="277"/>
      <c r="U7" s="275" t="s">
        <v>16</v>
      </c>
      <c r="V7" s="275"/>
      <c r="W7" s="277" t="s">
        <v>82</v>
      </c>
      <c r="X7" s="277"/>
      <c r="Y7" s="275" t="s">
        <v>17</v>
      </c>
      <c r="Z7" s="275"/>
      <c r="AA7" s="277" t="s">
        <v>83</v>
      </c>
      <c r="AB7" s="277"/>
      <c r="AC7" s="275" t="s">
        <v>18</v>
      </c>
      <c r="AD7" s="275"/>
      <c r="AE7" s="277" t="s">
        <v>84</v>
      </c>
      <c r="AF7" s="277"/>
      <c r="AG7" s="275" t="s">
        <v>19</v>
      </c>
      <c r="AH7" s="275"/>
      <c r="AI7" s="277" t="s">
        <v>85</v>
      </c>
      <c r="AJ7" s="277"/>
      <c r="AK7" s="275" t="s">
        <v>20</v>
      </c>
      <c r="AL7" s="275"/>
      <c r="AM7" s="277" t="s">
        <v>86</v>
      </c>
      <c r="AN7" s="277"/>
      <c r="AO7" s="275" t="s">
        <v>21</v>
      </c>
      <c r="AP7" s="275"/>
      <c r="AQ7" s="277" t="s">
        <v>87</v>
      </c>
      <c r="AR7" s="277"/>
      <c r="AS7" s="275" t="s">
        <v>22</v>
      </c>
      <c r="AT7" s="275"/>
      <c r="AU7" s="277" t="s">
        <v>88</v>
      </c>
      <c r="AV7" s="277"/>
      <c r="AW7" s="275" t="s">
        <v>23</v>
      </c>
      <c r="AX7" s="275"/>
      <c r="AY7" s="291"/>
      <c r="AZ7" s="291"/>
      <c r="BA7" s="280"/>
      <c r="BB7" s="280"/>
      <c r="BC7" s="275" t="s">
        <v>11</v>
      </c>
      <c r="BD7" s="275"/>
      <c r="BE7" s="275" t="s">
        <v>12</v>
      </c>
      <c r="BF7" s="275"/>
      <c r="BG7" s="277" t="s">
        <v>70</v>
      </c>
      <c r="BH7" s="277"/>
      <c r="BI7" s="278" t="s">
        <v>96</v>
      </c>
      <c r="BJ7" s="279"/>
      <c r="BK7" s="275" t="s">
        <v>13</v>
      </c>
      <c r="BL7" s="275"/>
      <c r="BM7" s="277" t="s">
        <v>14</v>
      </c>
      <c r="BN7" s="277"/>
      <c r="BO7" s="278" t="s">
        <v>96</v>
      </c>
      <c r="BP7" s="279"/>
      <c r="BQ7" s="275" t="s">
        <v>15</v>
      </c>
      <c r="BR7" s="275"/>
      <c r="BS7" s="277" t="s">
        <v>81</v>
      </c>
      <c r="BT7" s="277"/>
      <c r="BU7" s="278" t="s">
        <v>96</v>
      </c>
      <c r="BV7" s="279"/>
      <c r="BW7" s="275" t="s">
        <v>141</v>
      </c>
      <c r="BX7" s="275"/>
      <c r="BY7" s="277" t="s">
        <v>82</v>
      </c>
      <c r="BZ7" s="277"/>
      <c r="CA7" s="278" t="s">
        <v>96</v>
      </c>
      <c r="CB7" s="279"/>
      <c r="CC7" s="275" t="s">
        <v>17</v>
      </c>
      <c r="CD7" s="275"/>
      <c r="CE7" s="277" t="s">
        <v>83</v>
      </c>
      <c r="CF7" s="277"/>
      <c r="CG7" s="278" t="s">
        <v>96</v>
      </c>
      <c r="CH7" s="279"/>
      <c r="CI7" s="275" t="s">
        <v>18</v>
      </c>
      <c r="CJ7" s="275"/>
      <c r="CK7" s="277" t="s">
        <v>84</v>
      </c>
      <c r="CL7" s="277"/>
      <c r="CM7" s="278" t="s">
        <v>96</v>
      </c>
      <c r="CN7" s="279"/>
      <c r="CO7" s="275" t="s">
        <v>19</v>
      </c>
      <c r="CP7" s="275"/>
      <c r="CQ7" s="277" t="s">
        <v>85</v>
      </c>
      <c r="CR7" s="277"/>
      <c r="CS7" s="278" t="s">
        <v>96</v>
      </c>
      <c r="CT7" s="279"/>
      <c r="CU7" s="275" t="s">
        <v>20</v>
      </c>
      <c r="CV7" s="275"/>
      <c r="CW7" s="277" t="s">
        <v>86</v>
      </c>
      <c r="CX7" s="277"/>
      <c r="CY7" s="278" t="s">
        <v>96</v>
      </c>
      <c r="CZ7" s="279"/>
      <c r="DA7" s="275" t="s">
        <v>21</v>
      </c>
      <c r="DB7" s="275"/>
      <c r="DC7" s="277" t="s">
        <v>87</v>
      </c>
      <c r="DD7" s="277"/>
      <c r="DE7" s="278" t="s">
        <v>96</v>
      </c>
      <c r="DF7" s="279"/>
      <c r="DG7" s="275" t="s">
        <v>22</v>
      </c>
      <c r="DH7" s="275"/>
      <c r="DI7" s="277" t="s">
        <v>88</v>
      </c>
      <c r="DJ7" s="277"/>
      <c r="DK7" s="278" t="s">
        <v>96</v>
      </c>
      <c r="DL7" s="279"/>
      <c r="DM7" s="275" t="s">
        <v>23</v>
      </c>
      <c r="DN7" s="275"/>
      <c r="DO7" s="276" t="str">
        <f>'бюджет округа (района)'!BI7:BI7</f>
        <v>Ожидаемая оценка на __________</v>
      </c>
      <c r="DP7" s="276"/>
      <c r="DQ7" s="296"/>
      <c r="DR7" s="297"/>
      <c r="DS7" s="298"/>
      <c r="DT7" s="298"/>
      <c r="DU7" s="298"/>
      <c r="DV7" s="298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86"/>
      <c r="B8" s="287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38" t="s">
        <v>29</v>
      </c>
      <c r="B9" s="239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73" t="s">
        <v>30</v>
      </c>
      <c r="B10" s="274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71" t="s">
        <v>31</v>
      </c>
      <c r="B11" s="272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 t="e">
        <f>'бюджет округа (района)'!AC12+'бюджеты поселений'!AC12</f>
        <v>#REF!</v>
      </c>
      <c r="BD12" s="134" t="e">
        <f>'бюджет округа (района)'!AC12</f>
        <v>#REF!</v>
      </c>
      <c r="BE12" s="134" t="e">
        <f>'бюджет округа (района)'!AD12+'бюджеты поселений'!AD12</f>
        <v>#REF!</v>
      </c>
      <c r="BF12" s="134" t="e">
        <f>'бюджет округа (района)'!AD12</f>
        <v>#REF!</v>
      </c>
      <c r="BG12" s="134" t="e">
        <f t="shared" ref="BG12:BH26" si="161">BC12+BE12</f>
        <v>#REF!</v>
      </c>
      <c r="BH12" s="134" t="e">
        <f t="shared" si="161"/>
        <v>#REF!</v>
      </c>
      <c r="BI12" s="135">
        <f t="shared" si="36"/>
        <v>1</v>
      </c>
      <c r="BJ12" s="135">
        <f t="shared" si="36"/>
        <v>1</v>
      </c>
      <c r="BK12" s="134" t="e">
        <f>'бюджет округа (района)'!AG12+'бюджеты поселений'!AG12</f>
        <v>#REF!</v>
      </c>
      <c r="BL12" s="134" t="e">
        <f>'бюджет округа (района)'!AG12</f>
        <v>#REF!</v>
      </c>
      <c r="BM12" s="134" t="e">
        <f t="shared" ref="BM12:BN26" si="162">BG12+BK12</f>
        <v>#REF!</v>
      </c>
      <c r="BN12" s="134" t="e">
        <f t="shared" si="162"/>
        <v>#REF!</v>
      </c>
      <c r="BO12" s="135">
        <f t="shared" si="38"/>
        <v>1</v>
      </c>
      <c r="BP12" s="135">
        <f t="shared" si="38"/>
        <v>1</v>
      </c>
      <c r="BQ12" s="134" t="e">
        <f>'бюджет округа (района)'!AJ12+'бюджеты поселений'!AJ12</f>
        <v>#REF!</v>
      </c>
      <c r="BR12" s="134" t="e">
        <f>'бюджет округа (района)'!AJ12</f>
        <v>#REF!</v>
      </c>
      <c r="BS12" s="134" t="e">
        <f t="shared" ref="BS12:BT26" si="163">BM12+BQ12</f>
        <v>#REF!</v>
      </c>
      <c r="BT12" s="134" t="e">
        <f t="shared" si="163"/>
        <v>#REF!</v>
      </c>
      <c r="BU12" s="135">
        <f t="shared" si="40"/>
        <v>1</v>
      </c>
      <c r="BV12" s="135">
        <f t="shared" si="40"/>
        <v>1</v>
      </c>
      <c r="BW12" s="134" t="e">
        <f>'бюджет округа (района)'!AM12+'бюджеты поселений'!AM12</f>
        <v>#REF!</v>
      </c>
      <c r="BX12" s="134" t="e">
        <f>'бюджет округа (района)'!AM12</f>
        <v>#REF!</v>
      </c>
      <c r="BY12" s="134" t="e">
        <f t="shared" ref="BY12:BZ26" si="164">BS12+BW12</f>
        <v>#REF!</v>
      </c>
      <c r="BZ12" s="134" t="e">
        <f t="shared" si="164"/>
        <v>#REF!</v>
      </c>
      <c r="CA12" s="135">
        <f t="shared" si="42"/>
        <v>1</v>
      </c>
      <c r="CB12" s="135">
        <f t="shared" si="42"/>
        <v>1</v>
      </c>
      <c r="CC12" s="134" t="e">
        <f>'бюджет округа (района)'!AP12+'бюджеты поселений'!AP12</f>
        <v>#REF!</v>
      </c>
      <c r="CD12" s="134" t="e">
        <f>'бюджет округа (района)'!AP12</f>
        <v>#REF!</v>
      </c>
      <c r="CE12" s="134" t="e">
        <f t="shared" ref="CE12:CF26" si="165">BY12+CC12</f>
        <v>#REF!</v>
      </c>
      <c r="CF12" s="134" t="e">
        <f t="shared" si="165"/>
        <v>#REF!</v>
      </c>
      <c r="CG12" s="135">
        <f t="shared" si="44"/>
        <v>1</v>
      </c>
      <c r="CH12" s="135">
        <f t="shared" si="44"/>
        <v>1</v>
      </c>
      <c r="CI12" s="134" t="e">
        <f>'бюджет округа (района)'!AS12+'бюджеты поселений'!AS12</f>
        <v>#REF!</v>
      </c>
      <c r="CJ12" s="134" t="e">
        <f>'бюджет округа (района)'!AS12</f>
        <v>#REF!</v>
      </c>
      <c r="CK12" s="134" t="e">
        <f t="shared" ref="CK12:CL26" si="166">CE12+CI12</f>
        <v>#REF!</v>
      </c>
      <c r="CL12" s="134" t="e">
        <f t="shared" si="166"/>
        <v>#REF!</v>
      </c>
      <c r="CM12" s="135">
        <f t="shared" si="46"/>
        <v>1</v>
      </c>
      <c r="CN12" s="135">
        <f t="shared" si="46"/>
        <v>1</v>
      </c>
      <c r="CO12" s="134" t="e">
        <f>'бюджет округа (района)'!AV12+'бюджеты поселений'!AV12</f>
        <v>#REF!</v>
      </c>
      <c r="CP12" s="134" t="e">
        <f>'бюджет округа (района)'!AV12</f>
        <v>#REF!</v>
      </c>
      <c r="CQ12" s="134" t="e">
        <f t="shared" ref="CQ12:CR26" si="167">CK12+CO12</f>
        <v>#REF!</v>
      </c>
      <c r="CR12" s="134" t="e">
        <f t="shared" si="167"/>
        <v>#REF!</v>
      </c>
      <c r="CS12" s="135">
        <f t="shared" si="48"/>
        <v>1</v>
      </c>
      <c r="CT12" s="135">
        <f t="shared" si="48"/>
        <v>1</v>
      </c>
      <c r="CU12" s="134" t="e">
        <f>'бюджет округа (района)'!AY12+'бюджеты поселений'!AY12</f>
        <v>#REF!</v>
      </c>
      <c r="CV12" s="134" t="e">
        <f>'бюджет округа (района)'!AY12</f>
        <v>#REF!</v>
      </c>
      <c r="CW12" s="134" t="e">
        <f t="shared" ref="CW12:CX26" si="168">CQ12+CU12</f>
        <v>#REF!</v>
      </c>
      <c r="CX12" s="134" t="e">
        <f t="shared" si="168"/>
        <v>#REF!</v>
      </c>
      <c r="CY12" s="135">
        <f t="shared" si="50"/>
        <v>1</v>
      </c>
      <c r="CZ12" s="135">
        <f t="shared" si="50"/>
        <v>1</v>
      </c>
      <c r="DA12" s="134" t="e">
        <f>'бюджет округа (района)'!BB12+'бюджеты поселений'!BB12</f>
        <v>#REF!</v>
      </c>
      <c r="DB12" s="134" t="e">
        <f>'бюджет округа (района)'!BB12</f>
        <v>#REF!</v>
      </c>
      <c r="DC12" s="134" t="e">
        <f t="shared" ref="DC12:DD26" si="169">CW12+DA12</f>
        <v>#REF!</v>
      </c>
      <c r="DD12" s="134" t="e">
        <f t="shared" si="169"/>
        <v>#REF!</v>
      </c>
      <c r="DE12" s="135">
        <f t="shared" si="52"/>
        <v>1</v>
      </c>
      <c r="DF12" s="135">
        <f t="shared" si="52"/>
        <v>1</v>
      </c>
      <c r="DG12" s="134" t="e">
        <f>'бюджет округа (района)'!BE12+'бюджеты поселений'!BE12</f>
        <v>#REF!</v>
      </c>
      <c r="DH12" s="134" t="e">
        <f>'бюджет округа (района)'!BE12</f>
        <v>#REF!</v>
      </c>
      <c r="DI12" s="134" t="e">
        <f t="shared" ref="DI12:DJ26" si="170">DC12+DG12</f>
        <v>#REF!</v>
      </c>
      <c r="DJ12" s="134" t="e">
        <f t="shared" si="170"/>
        <v>#REF!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71" t="s">
        <v>32</v>
      </c>
      <c r="B13" s="272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71" t="s">
        <v>80</v>
      </c>
      <c r="B14" s="272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71" t="s">
        <v>33</v>
      </c>
      <c r="B15" s="272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71" t="s">
        <v>35</v>
      </c>
      <c r="B16" s="272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71" t="s">
        <v>36</v>
      </c>
      <c r="B17" s="272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71" t="s">
        <v>37</v>
      </c>
      <c r="B18" s="272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71" t="s">
        <v>38</v>
      </c>
      <c r="B19" s="272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71" t="s">
        <v>39</v>
      </c>
      <c r="B20" s="272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71" t="s">
        <v>40</v>
      </c>
      <c r="B21" s="272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71" t="s">
        <v>41</v>
      </c>
      <c r="B22" s="272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71" t="s">
        <v>89</v>
      </c>
      <c r="B23" s="272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71" t="s">
        <v>90</v>
      </c>
      <c r="B24" s="272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71" t="s">
        <v>42</v>
      </c>
      <c r="B25" s="272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71" t="s">
        <v>43</v>
      </c>
      <c r="B26" s="272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73" t="s">
        <v>44</v>
      </c>
      <c r="B27" s="274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57" t="s">
        <v>94</v>
      </c>
      <c r="B28" s="258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57" t="s">
        <v>45</v>
      </c>
      <c r="B29" s="258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57" t="s">
        <v>91</v>
      </c>
      <c r="B30" s="258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57" t="s">
        <v>46</v>
      </c>
      <c r="B31" s="258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57" t="s">
        <v>92</v>
      </c>
      <c r="B32" s="258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57" t="s">
        <v>142</v>
      </c>
      <c r="B33" s="258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57" t="s">
        <v>118</v>
      </c>
      <c r="B34" s="258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57" t="s">
        <v>48</v>
      </c>
      <c r="B35" s="258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57" t="s">
        <v>93</v>
      </c>
      <c r="B36" s="258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38" t="s">
        <v>49</v>
      </c>
      <c r="B37" s="239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69" t="s">
        <v>100</v>
      </c>
      <c r="B38" s="270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49" t="s">
        <v>105</v>
      </c>
      <c r="B39" s="250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49" t="s">
        <v>99</v>
      </c>
      <c r="B40" s="250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49" t="s">
        <v>95</v>
      </c>
      <c r="B41" s="250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49" t="s">
        <v>98</v>
      </c>
      <c r="B42" s="250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67" t="s">
        <v>97</v>
      </c>
      <c r="B43" s="268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67" t="s">
        <v>101</v>
      </c>
      <c r="B44" s="268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67" t="s">
        <v>102</v>
      </c>
      <c r="B45" s="268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67" t="s">
        <v>103</v>
      </c>
      <c r="B46" s="268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67" t="s">
        <v>106</v>
      </c>
      <c r="B47" s="268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49" t="s">
        <v>132</v>
      </c>
      <c r="B48" s="250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49" t="s">
        <v>108</v>
      </c>
      <c r="B49" s="250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49" t="s">
        <v>110</v>
      </c>
      <c r="B50" s="250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49" t="s">
        <v>111</v>
      </c>
      <c r="B51" s="250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49" t="s">
        <v>112</v>
      </c>
      <c r="B52" s="250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49" t="s">
        <v>104</v>
      </c>
      <c r="B53" s="250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49" t="s">
        <v>107</v>
      </c>
      <c r="B54" s="250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49" t="s">
        <v>131</v>
      </c>
      <c r="B55" s="250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49" t="s">
        <v>109</v>
      </c>
      <c r="B56" s="250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49" t="s">
        <v>119</v>
      </c>
      <c r="B57" s="250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49" t="s">
        <v>120</v>
      </c>
      <c r="B58" s="250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49" t="s">
        <v>121</v>
      </c>
      <c r="B59" s="250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49" t="s">
        <v>122</v>
      </c>
      <c r="B60" s="250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49" t="s">
        <v>123</v>
      </c>
      <c r="B61" s="250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49" t="s">
        <v>124</v>
      </c>
      <c r="B62" s="250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49" t="s">
        <v>133</v>
      </c>
      <c r="B63" s="250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38" t="s">
        <v>50</v>
      </c>
      <c r="B74" s="239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42" t="s">
        <v>52</v>
      </c>
      <c r="B75" s="243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#REF!</v>
      </c>
      <c r="BD75" s="133" t="e">
        <f t="shared" si="402"/>
        <v>#REF!</v>
      </c>
      <c r="BE75" s="133" t="e">
        <f t="shared" si="402"/>
        <v>#REF!</v>
      </c>
      <c r="BF75" s="133" t="e">
        <f t="shared" si="402"/>
        <v>#REF!</v>
      </c>
      <c r="BG75" s="133" t="e">
        <f t="shared" si="402"/>
        <v>#REF!</v>
      </c>
      <c r="BH75" s="133" t="e">
        <f t="shared" si="402"/>
        <v>#REF!</v>
      </c>
      <c r="BI75" s="144" t="s">
        <v>51</v>
      </c>
      <c r="BJ75" s="144" t="s">
        <v>51</v>
      </c>
      <c r="BK75" s="133" t="e">
        <f>IF(BK74&gt;0,"-",-BK74/(BK10-BK12))</f>
        <v>#REF!</v>
      </c>
      <c r="BL75" s="133" t="e">
        <f>IF(BL74&gt;0,"-",-BL74/(BL10-BL12))</f>
        <v>#REF!</v>
      </c>
      <c r="BM75" s="133" t="e">
        <f>IF(BM74&gt;0,"-",-BM74/(BM10-BM12))</f>
        <v>#REF!</v>
      </c>
      <c r="BN75" s="133" t="e">
        <f>IF(BN74&gt;0,"-",-BN74/(BN10-BN12))</f>
        <v>#REF!</v>
      </c>
      <c r="BO75" s="144" t="s">
        <v>51</v>
      </c>
      <c r="BP75" s="144" t="s">
        <v>51</v>
      </c>
      <c r="BQ75" s="133" t="e">
        <f>IF(BQ74&gt;0,"-",-BQ74/(BQ10-BQ12))</f>
        <v>#REF!</v>
      </c>
      <c r="BR75" s="133" t="e">
        <f>IF(BR74&gt;0,"-",-BR74/(BR10-BR12))</f>
        <v>#REF!</v>
      </c>
      <c r="BS75" s="133" t="e">
        <f>IF(BS74&gt;0,"-",-BS74/(BS10-BS12))</f>
        <v>#REF!</v>
      </c>
      <c r="BT75" s="133" t="e">
        <f>IF(BT74&gt;0,"-",-BT74/(BT10-BT12))</f>
        <v>#REF!</v>
      </c>
      <c r="BU75" s="144" t="s">
        <v>51</v>
      </c>
      <c r="BV75" s="144" t="s">
        <v>51</v>
      </c>
      <c r="BW75" s="133" t="e">
        <f>IF(BW74&gt;0,"-",-BW74/(BW10-BW12))</f>
        <v>#REF!</v>
      </c>
      <c r="BX75" s="133" t="e">
        <f>IF(BX74&gt;0,"-",-BX74/(BX10-BX12))</f>
        <v>#REF!</v>
      </c>
      <c r="BY75" s="133" t="e">
        <f>IF(BY74&gt;0,"-",-BY74/(BY10-BY12))</f>
        <v>#REF!</v>
      </c>
      <c r="BZ75" s="133" t="e">
        <f>IF(BZ74&gt;0,"-",-BZ74/(BZ10-BZ12))</f>
        <v>#REF!</v>
      </c>
      <c r="CA75" s="144" t="s">
        <v>51</v>
      </c>
      <c r="CB75" s="144" t="s">
        <v>51</v>
      </c>
      <c r="CC75" s="133" t="e">
        <f>IF(CC74&gt;0,"-",-CC74/(CC10-CC12))</f>
        <v>#REF!</v>
      </c>
      <c r="CD75" s="133" t="e">
        <f>IF(CD74&gt;0,"-",-CD74/(CD10-CD12))</f>
        <v>#REF!</v>
      </c>
      <c r="CE75" s="133" t="e">
        <f>IF(CE74&gt;0,"-",-CE74/(CE10-CE12))</f>
        <v>#REF!</v>
      </c>
      <c r="CF75" s="133" t="e">
        <f>IF(CF74&gt;0,"-",-CF74/(CF10-CF12))</f>
        <v>#REF!</v>
      </c>
      <c r="CG75" s="144" t="s">
        <v>51</v>
      </c>
      <c r="CH75" s="144" t="s">
        <v>51</v>
      </c>
      <c r="CI75" s="133" t="e">
        <f>IF(CI74&gt;0,"-",-CI74/(CI10-CI12))</f>
        <v>#REF!</v>
      </c>
      <c r="CJ75" s="133" t="e">
        <f>IF(CJ74&gt;0,"-",-CJ74/(CJ10-CJ12))</f>
        <v>#REF!</v>
      </c>
      <c r="CK75" s="133" t="e">
        <f>IF(CK74&gt;0,"-",-CK74/(CK10-CK12))</f>
        <v>#REF!</v>
      </c>
      <c r="CL75" s="133" t="e">
        <f>IF(CL74&gt;0,"-",-CL74/(CL10-CL12))</f>
        <v>#REF!</v>
      </c>
      <c r="CM75" s="144" t="s">
        <v>51</v>
      </c>
      <c r="CN75" s="144" t="s">
        <v>51</v>
      </c>
      <c r="CO75" s="133" t="e">
        <f>IF(CO74&gt;0,"-",-CO74/(CO10-CO12))</f>
        <v>#REF!</v>
      </c>
      <c r="CP75" s="133" t="e">
        <f>IF(CP74&gt;0,"-",-CP74/(CP10-CP12))</f>
        <v>#REF!</v>
      </c>
      <c r="CQ75" s="133" t="e">
        <f>IF(CQ74&gt;0,"-",-CQ74/(CQ10-CQ12))</f>
        <v>#REF!</v>
      </c>
      <c r="CR75" s="133" t="e">
        <f>IF(CR74&gt;0,"-",-CR74/(CR10-CR12))</f>
        <v>#REF!</v>
      </c>
      <c r="CS75" s="144" t="s">
        <v>51</v>
      </c>
      <c r="CT75" s="144" t="s">
        <v>51</v>
      </c>
      <c r="CU75" s="133" t="e">
        <f>IF(CU74&gt;0,"-",-CU74/(CU10-CU12))</f>
        <v>#REF!</v>
      </c>
      <c r="CV75" s="133" t="e">
        <f>IF(CV74&gt;0,"-",-CV74/(CV10-CV12))</f>
        <v>#REF!</v>
      </c>
      <c r="CW75" s="133" t="e">
        <f>IF(CW74&gt;0,"-",-CW74/(CW10-CW12))</f>
        <v>#REF!</v>
      </c>
      <c r="CX75" s="133" t="e">
        <f>IF(CX74&gt;0,"-",-CX74/(CX10-CX12))</f>
        <v>#REF!</v>
      </c>
      <c r="CY75" s="144" t="s">
        <v>51</v>
      </c>
      <c r="CZ75" s="144" t="s">
        <v>51</v>
      </c>
      <c r="DA75" s="133" t="e">
        <f>IF(DA74&gt;0,"-",-DA74/(DA10-DA12))</f>
        <v>#REF!</v>
      </c>
      <c r="DB75" s="133" t="e">
        <f>IF(DB74&gt;0,"-",-DB74/(DB10-DB12))</f>
        <v>#REF!</v>
      </c>
      <c r="DC75" s="133" t="e">
        <f>IF(DC74&gt;0,"-",-DC74/(DC10-DC12))</f>
        <v>#REF!</v>
      </c>
      <c r="DD75" s="133" t="e">
        <f>IF(DD74&gt;0,"-",-DD74/(DD10-DD12))</f>
        <v>#REF!</v>
      </c>
      <c r="DE75" s="144" t="s">
        <v>51</v>
      </c>
      <c r="DF75" s="144" t="s">
        <v>51</v>
      </c>
      <c r="DG75" s="133" t="e">
        <f>IF(DG74&gt;0,"-",-DG74/(DG10-DG12))</f>
        <v>#REF!</v>
      </c>
      <c r="DH75" s="133" t="e">
        <f>IF(DH74&gt;0,"-",-DH74/(DH10-DH12))</f>
        <v>#REF!</v>
      </c>
      <c r="DI75" s="133" t="e">
        <f>IF(DI74&gt;0,"-",-DI74/(DI10-DI12))</f>
        <v>#REF!</v>
      </c>
      <c r="DJ75" s="133" t="e">
        <f>IF(DJ74&gt;0,"-",-DJ74/(DJ10-DJ12))</f>
        <v>#REF!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65" t="s">
        <v>127</v>
      </c>
      <c r="B76" s="266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e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5" t="e">
        <f t="shared" si="406"/>
        <v>#REF!</v>
      </c>
      <c r="BE76" s="145" t="e">
        <f t="shared" si="406"/>
        <v>#REF!</v>
      </c>
      <c r="BF76" s="145" t="e">
        <f t="shared" si="406"/>
        <v>#REF!</v>
      </c>
      <c r="BG76" s="145" t="e">
        <f t="shared" si="406"/>
        <v>#REF!</v>
      </c>
      <c r="BH76" s="145" t="e">
        <f t="shared" si="406"/>
        <v>#REF!</v>
      </c>
      <c r="BI76" s="144" t="s">
        <v>51</v>
      </c>
      <c r="BJ76" s="144" t="s">
        <v>51</v>
      </c>
      <c r="BK76" s="145" t="e">
        <f>IF(OR(BK10-BK12=0,BK74&gt;=0),"-",IF(AND(BK78&lt;=0,BK87&lt;=0),(-BK74)/(BK10-BK12),IF(AND(BK87&gt;0,BK78&lt;=0),(-BK74-BK87)/(BK10-BK12),IF(AND(BK87&lt;=0,BK78&gt;0),(-BK74-BK78)/(BK10-BK12),(-BK74-BK78-BK87)/(BK10-BK12)))))</f>
        <v>#REF!</v>
      </c>
      <c r="BL76" s="145" t="e">
        <f>IF(OR(BL10-BL12=0,BL74&gt;=0),"-",IF(AND(BL78&lt;=0,BL87&lt;=0),(-BL74)/(BL10-BL12),IF(AND(BL87&gt;0,BL78&lt;=0),(-BL74-BL87)/(BL10-BL12),IF(AND(BL87&lt;=0,BL78&gt;0),(-BL74-BL78)/(BL10-BL12),(-BL74-BL78-BL87)/(BL10-BL12)))))</f>
        <v>#REF!</v>
      </c>
      <c r="BM76" s="145" t="e">
        <f>IF(OR(BM10-BM12=0,BM74&gt;=0),"-",IF(AND(BM78&lt;=0,BM87&lt;=0),(-BM74)/(BM10-BM12),IF(AND(BM87&gt;0,BM78&lt;=0),(-BM74-BM87)/(BM10-BM12),IF(AND(BM87&lt;=0,BM78&gt;0),(-BM74-BM78)/(BM10-BM12),(-BM74-BM78-BM87)/(BM10-BM12)))))</f>
        <v>#REF!</v>
      </c>
      <c r="BN76" s="145" t="e">
        <f>IF(OR(BN10-BN12=0,BN74&gt;=0),"-",IF(AND(BN78&lt;=0,BN87&lt;=0),(-BN74)/(BN10-BN12),IF(AND(BN87&gt;0,BN78&lt;=0),(-BN74-BN87)/(BN10-BN12),IF(AND(BN87&lt;=0,BN78&gt;0),(-BN74-BN78)/(BN10-BN12),(-BN74-BN78-BN87)/(BN10-BN12)))))</f>
        <v>#REF!</v>
      </c>
      <c r="BO76" s="144" t="s">
        <v>51</v>
      </c>
      <c r="BP76" s="144" t="s">
        <v>51</v>
      </c>
      <c r="BQ76" s="145" t="e">
        <f>IF(OR(BQ10-BQ12=0,BQ74&gt;=0),"-",IF(AND(BQ78&lt;=0,BQ87&lt;=0),(-BQ74)/(BQ10-BQ12),IF(AND(BQ87&gt;0,BQ78&lt;=0),(-BQ74-BQ87)/(BQ10-BQ12),IF(AND(BQ87&lt;=0,BQ78&gt;0),(-BQ74-BQ78)/(BQ10-BQ12),(-BQ74-BQ78-BQ87)/(BQ10-BQ12)))))</f>
        <v>#REF!</v>
      </c>
      <c r="BR76" s="145" t="e">
        <f>IF(OR(BR10-BR12=0,BR74&gt;=0),"-",IF(AND(BR78&lt;=0,BR87&lt;=0),(-BR74)/(BR10-BR12),IF(AND(BR87&gt;0,BR78&lt;=0),(-BR74-BR87)/(BR10-BR12),IF(AND(BR87&lt;=0,BR78&gt;0),(-BR74-BR78)/(BR10-BR12),(-BR74-BR78-BR87)/(BR10-BR12)))))</f>
        <v>#REF!</v>
      </c>
      <c r="BS76" s="145" t="e">
        <f>IF(OR(BS10-BS12=0,BS74&gt;=0),"-",IF(AND(BS78&lt;=0,BS87&lt;=0),(-BS74)/(BS10-BS12),IF(AND(BS87&gt;0,BS78&lt;=0),(-BS74-BS87)/(BS10-BS12),IF(AND(BS87&lt;=0,BS78&gt;0),(-BS74-BS78)/(BS10-BS12),(-BS74-BS78-BS87)/(BS10-BS12)))))</f>
        <v>#REF!</v>
      </c>
      <c r="BT76" s="145" t="e">
        <f>IF(OR(BT10-BT12=0,BT74&gt;=0),"-",IF(AND(BT78&lt;=0,BT87&lt;=0),(-BT74)/(BT10-BT12),IF(AND(BT87&gt;0,BT78&lt;=0),(-BT74-BT87)/(BT10-BT12),IF(AND(BT87&lt;=0,BT78&gt;0),(-BT74-BT78)/(BT10-BT12),(-BT74-BT78-BT87)/(BT10-BT12)))))</f>
        <v>#REF!</v>
      </c>
      <c r="BU76" s="144" t="s">
        <v>51</v>
      </c>
      <c r="BV76" s="144" t="s">
        <v>51</v>
      </c>
      <c r="BW76" s="145" t="e">
        <f>IF(OR(BW10-BW12=0,BW74&gt;=0),"-",IF(AND(BW78&lt;=0,BW87&lt;=0),(-BW74)/(BW10-BW12),IF(AND(BW87&gt;0,BW78&lt;=0),(-BW74-BW87)/(BW10-BW12),IF(AND(BW87&lt;=0,BW78&gt;0),(-BW74-BW78)/(BW10-BW12),(-BW74-BW78-BW87)/(BW10-BW12)))))</f>
        <v>#REF!</v>
      </c>
      <c r="BX76" s="145" t="e">
        <f>IF(OR(BX10-BX12=0,BX74&gt;=0),"-",IF(AND(BX78&lt;=0,BX87&lt;=0),(-BX74)/(BX10-BX12),IF(AND(BX87&gt;0,BX78&lt;=0),(-BX74-BX87)/(BX10-BX12),IF(AND(BX87&lt;=0,BX78&gt;0),(-BX74-BX78)/(BX10-BX12),(-BX74-BX78-BX87)/(BX10-BX12)))))</f>
        <v>#REF!</v>
      </c>
      <c r="BY76" s="145" t="e">
        <f>IF(OR(BY10-BY12=0,BY74&gt;=0),"-",IF(AND(BY78&lt;=0,BY87&lt;=0),(-BY74)/(BY10-BY12),IF(AND(BY87&gt;0,BY78&lt;=0),(-BY74-BY87)/(BY10-BY12),IF(AND(BY87&lt;=0,BY78&gt;0),(-BY74-BY78)/(BY10-BY12),(-BY74-BY78-BY87)/(BY10-BY12)))))</f>
        <v>#REF!</v>
      </c>
      <c r="BZ76" s="145" t="e">
        <f>IF(OR(BZ10-BZ12=0,BZ74&gt;=0),"-",IF(AND(BZ78&lt;=0,BZ87&lt;=0),(-BZ74)/(BZ10-BZ12),IF(AND(BZ87&gt;0,BZ78&lt;=0),(-BZ74-BZ87)/(BZ10-BZ12),IF(AND(BZ87&lt;=0,BZ78&gt;0),(-BZ74-BZ78)/(BZ10-BZ12),(-BZ74-BZ78-BZ87)/(BZ10-BZ12)))))</f>
        <v>#REF!</v>
      </c>
      <c r="CA76" s="144" t="s">
        <v>51</v>
      </c>
      <c r="CB76" s="144" t="s">
        <v>51</v>
      </c>
      <c r="CC76" s="145" t="e">
        <f>IF(OR(CC10-CC12=0,CC74&gt;=0),"-",IF(AND(CC78&lt;=0,CC87&lt;=0),(-CC74)/(CC10-CC12),IF(AND(CC87&gt;0,CC78&lt;=0),(-CC74-CC87)/(CC10-CC12),IF(AND(CC87&lt;=0,CC78&gt;0),(-CC74-CC78)/(CC10-CC12),(-CC74-CC78-CC87)/(CC10-CC12)))))</f>
        <v>#REF!</v>
      </c>
      <c r="CD76" s="145" t="e">
        <f>IF(OR(CD10-CD12=0,CD74&gt;=0),"-",IF(AND(CD78&lt;=0,CD87&lt;=0),(-CD74)/(CD10-CD12),IF(AND(CD87&gt;0,CD78&lt;=0),(-CD74-CD87)/(CD10-CD12),IF(AND(CD87&lt;=0,CD78&gt;0),(-CD74-CD78)/(CD10-CD12),(-CD74-CD78-CD87)/(CD10-CD12)))))</f>
        <v>#REF!</v>
      </c>
      <c r="CE76" s="145" t="e">
        <f>IF(OR(CE10-CE12=0,CE74&gt;=0),"-",IF(AND(CE78&lt;=0,CE87&lt;=0),(-CE74)/(CE10-CE12),IF(AND(CE87&gt;0,CE78&lt;=0),(-CE74-CE87)/(CE10-CE12),IF(AND(CE87&lt;=0,CE78&gt;0),(-CE74-CE78)/(CE10-CE12),(-CE74-CE78-CE87)/(CE10-CE12)))))</f>
        <v>#REF!</v>
      </c>
      <c r="CF76" s="145" t="e">
        <f>IF(OR(CF10-CF12=0,CF74&gt;=0),"-",IF(AND(CF78&lt;=0,CF87&lt;=0),(-CF74)/(CF10-CF12),IF(AND(CF87&gt;0,CF78&lt;=0),(-CF74-CF87)/(CF10-CF12),IF(AND(CF87&lt;=0,CF78&gt;0),(-CF74-CF78)/(CF10-CF12),(-CF74-CF78-CF87)/(CF10-CF12)))))</f>
        <v>#REF!</v>
      </c>
      <c r="CG76" s="144" t="s">
        <v>51</v>
      </c>
      <c r="CH76" s="144" t="s">
        <v>51</v>
      </c>
      <c r="CI76" s="145" t="e">
        <f>IF(OR(CI10-CI12=0,CI74&gt;=0),"-",IF(AND(CI78&lt;=0,CI87&lt;=0),(-CI74)/(CI10-CI12),IF(AND(CI87&gt;0,CI78&lt;=0),(-CI74-CI87)/(CI10-CI12),IF(AND(CI87&lt;=0,CI78&gt;0),(-CI74-CI78)/(CI10-CI12),(-CI74-CI78-CI87)/(CI10-CI12)))))</f>
        <v>#REF!</v>
      </c>
      <c r="CJ76" s="145" t="e">
        <f>IF(OR(CJ10-CJ12=0,CJ74&gt;=0),"-",IF(AND(CJ78&lt;=0,CJ87&lt;=0),(-CJ74)/(CJ10-CJ12),IF(AND(CJ87&gt;0,CJ78&lt;=0),(-CJ74-CJ87)/(CJ10-CJ12),IF(AND(CJ87&lt;=0,CJ78&gt;0),(-CJ74-CJ78)/(CJ10-CJ12),(-CJ74-CJ78-CJ87)/(CJ10-CJ12)))))</f>
        <v>#REF!</v>
      </c>
      <c r="CK76" s="145" t="e">
        <f>IF(OR(CK10-CK12=0,CK74&gt;=0),"-",IF(AND(CK78&lt;=0,CK87&lt;=0),(-CK74)/(CK10-CK12),IF(AND(CK87&gt;0,CK78&lt;=0),(-CK74-CK87)/(CK10-CK12),IF(AND(CK87&lt;=0,CK78&gt;0),(-CK74-CK78)/(CK10-CK12),(-CK74-CK78-CK87)/(CK10-CK12)))))</f>
        <v>#REF!</v>
      </c>
      <c r="CL76" s="145" t="e">
        <f>IF(OR(CL10-CL12=0,CL74&gt;=0),"-",IF(AND(CL78&lt;=0,CL87&lt;=0),(-CL74)/(CL10-CL12),IF(AND(CL87&gt;0,CL78&lt;=0),(-CL74-CL87)/(CL10-CL12),IF(AND(CL87&lt;=0,CL78&gt;0),(-CL74-CL78)/(CL10-CL12),(-CL74-CL78-CL87)/(CL10-CL12)))))</f>
        <v>#REF!</v>
      </c>
      <c r="CM76" s="144" t="s">
        <v>51</v>
      </c>
      <c r="CN76" s="144" t="s">
        <v>51</v>
      </c>
      <c r="CO76" s="145" t="e">
        <f>IF(OR(CO10-CO12=0,CO74&gt;=0),"-",IF(AND(CO78&lt;=0,CO87&lt;=0),(-CO74)/(CO10-CO12),IF(AND(CO87&gt;0,CO78&lt;=0),(-CO74-CO87)/(CO10-CO12),IF(AND(CO87&lt;=0,CO78&gt;0),(-CO74-CO78)/(CO10-CO12),(-CO74-CO78-CO87)/(CO10-CO12)))))</f>
        <v>#REF!</v>
      </c>
      <c r="CP76" s="145" t="e">
        <f>IF(OR(CP10-CP12=0,CP74&gt;=0),"-",IF(AND(CP78&lt;=0,CP87&lt;=0),(-CP74)/(CP10-CP12),IF(AND(CP87&gt;0,CP78&lt;=0),(-CP74-CP87)/(CP10-CP12),IF(AND(CP87&lt;=0,CP78&gt;0),(-CP74-CP78)/(CP10-CP12),(-CP74-CP78-CP87)/(CP10-CP12)))))</f>
        <v>#REF!</v>
      </c>
      <c r="CQ76" s="145" t="e">
        <f>IF(OR(CQ10-CQ12=0,CQ74&gt;=0),"-",IF(AND(CQ78&lt;=0,CQ87&lt;=0),(-CQ74)/(CQ10-CQ12),IF(AND(CQ87&gt;0,CQ78&lt;=0),(-CQ74-CQ87)/(CQ10-CQ12),IF(AND(CQ87&lt;=0,CQ78&gt;0),(-CQ74-CQ78)/(CQ10-CQ12),(-CQ74-CQ78-CQ87)/(CQ10-CQ12)))))</f>
        <v>#REF!</v>
      </c>
      <c r="CR76" s="145" t="e">
        <f>IF(OR(CR10-CR12=0,CR74&gt;=0),"-",IF(AND(CR78&lt;=0,CR87&lt;=0),(-CR74)/(CR10-CR12),IF(AND(CR87&gt;0,CR78&lt;=0),(-CR74-CR87)/(CR10-CR12),IF(AND(CR87&lt;=0,CR78&gt;0),(-CR74-CR78)/(CR10-CR12),(-CR74-CR78-CR87)/(CR10-CR12)))))</f>
        <v>#REF!</v>
      </c>
      <c r="CS76" s="144" t="s">
        <v>51</v>
      </c>
      <c r="CT76" s="144" t="s">
        <v>51</v>
      </c>
      <c r="CU76" s="145" t="e">
        <f>IF(OR(CU10-CU12=0,CU74&gt;=0),"-",IF(AND(CU78&lt;=0,CU87&lt;=0),(-CU74)/(CU10-CU12),IF(AND(CU87&gt;0,CU78&lt;=0),(-CU74-CU87)/(CU10-CU12),IF(AND(CU87&lt;=0,CU78&gt;0),(-CU74-CU78)/(CU10-CU12),(-CU74-CU78-CU87)/(CU10-CU12)))))</f>
        <v>#REF!</v>
      </c>
      <c r="CV76" s="145" t="e">
        <f>IF(OR(CV10-CV12=0,CV74&gt;=0),"-",IF(AND(CV78&lt;=0,CV87&lt;=0),(-CV74)/(CV10-CV12),IF(AND(CV87&gt;0,CV78&lt;=0),(-CV74-CV87)/(CV10-CV12),IF(AND(CV87&lt;=0,CV78&gt;0),(-CV74-CV78)/(CV10-CV12),(-CV74-CV78-CV87)/(CV10-CV12)))))</f>
        <v>#REF!</v>
      </c>
      <c r="CW76" s="145" t="e">
        <f>IF(OR(CW10-CW12=0,CW74&gt;=0),"-",IF(AND(CW78&lt;=0,CW87&lt;=0),(-CW74)/(CW10-CW12),IF(AND(CW87&gt;0,CW78&lt;=0),(-CW74-CW87)/(CW10-CW12),IF(AND(CW87&lt;=0,CW78&gt;0),(-CW74-CW78)/(CW10-CW12),(-CW74-CW78-CW87)/(CW10-CW12)))))</f>
        <v>#REF!</v>
      </c>
      <c r="CX76" s="145" t="e">
        <f>IF(OR(CX10-CX12=0,CX74&gt;=0),"-",IF(AND(CX78&lt;=0,CX87&lt;=0),(-CX74)/(CX10-CX12),IF(AND(CX87&gt;0,CX78&lt;=0),(-CX74-CX87)/(CX10-CX12),IF(AND(CX87&lt;=0,CX78&gt;0),(-CX74-CX78)/(CX10-CX12),(-CX74-CX78-CX87)/(CX10-CX12)))))</f>
        <v>#REF!</v>
      </c>
      <c r="CY76" s="144" t="s">
        <v>51</v>
      </c>
      <c r="CZ76" s="144" t="s">
        <v>51</v>
      </c>
      <c r="DA76" s="145" t="e">
        <f>IF(OR(DA10-DA12=0,DA74&gt;=0),"-",IF(AND(DA78&lt;=0,DA87&lt;=0),(-DA74)/(DA10-DA12),IF(AND(DA87&gt;0,DA78&lt;=0),(-DA74-DA87)/(DA10-DA12),IF(AND(DA87&lt;=0,DA78&gt;0),(-DA74-DA78)/(DA10-DA12),(-DA74-DA78-DA87)/(DA10-DA12)))))</f>
        <v>#REF!</v>
      </c>
      <c r="DB76" s="145" t="e">
        <f>IF(OR(DB10-DB12=0,DB74&gt;=0),"-",IF(AND(DB78&lt;=0,DB87&lt;=0),(-DB74)/(DB10-DB12),IF(AND(DB87&gt;0,DB78&lt;=0),(-DB74-DB87)/(DB10-DB12),IF(AND(DB87&lt;=0,DB78&gt;0),(-DB74-DB78)/(DB10-DB12),(-DB74-DB78-DB87)/(DB10-DB12)))))</f>
        <v>#REF!</v>
      </c>
      <c r="DC76" s="145" t="e">
        <f>IF(OR(DC10-DC12=0,DC74&gt;=0),"-",IF(AND(DC78&lt;=0,DC87&lt;=0),(-DC74)/(DC10-DC12),IF(AND(DC87&gt;0,DC78&lt;=0),(-DC74-DC87)/(DC10-DC12),IF(AND(DC87&lt;=0,DC78&gt;0),(-DC74-DC78)/(DC10-DC12),(-DC74-DC78-DC87)/(DC10-DC12)))))</f>
        <v>#REF!</v>
      </c>
      <c r="DD76" s="145" t="e">
        <f>IF(OR(DD10-DD12=0,DD74&gt;=0),"-",IF(AND(DD78&lt;=0,DD87&lt;=0),(-DD74)/(DD10-DD12),IF(AND(DD87&gt;0,DD78&lt;=0),(-DD74-DD87)/(DD10-DD12),IF(AND(DD87&lt;=0,DD78&gt;0),(-DD74-DD78)/(DD10-DD12),(-DD74-DD78-DD87)/(DD10-DD12)))))</f>
        <v>#REF!</v>
      </c>
      <c r="DE76" s="144" t="s">
        <v>51</v>
      </c>
      <c r="DF76" s="144" t="s">
        <v>51</v>
      </c>
      <c r="DG76" s="145" t="e">
        <f>IF(OR(DG10-DG12=0,DG74&gt;=0),"-",IF(AND(DG78&lt;=0,DG87&lt;=0),(-DG74)/(DG10-DG12),IF(AND(DG87&gt;0,DG78&lt;=0),(-DG74-DG87)/(DG10-DG12),IF(AND(DG87&lt;=0,DG78&gt;0),(-DG74-DG78)/(DG10-DG12),(-DG74-DG78-DG87)/(DG10-DG12)))))</f>
        <v>#REF!</v>
      </c>
      <c r="DH76" s="145" t="e">
        <f>IF(OR(DH10-DH12=0,DH74&gt;=0),"-",IF(AND(DH78&lt;=0,DH87&lt;=0),(-DH74)/(DH10-DH12),IF(AND(DH87&gt;0,DH78&lt;=0),(-DH74-DH87)/(DH10-DH12),IF(AND(DH87&lt;=0,DH78&gt;0),(-DH74-DH78)/(DH10-DH12),(-DH74-DH78-DH87)/(DH10-DH12)))))</f>
        <v>#REF!</v>
      </c>
      <c r="DI76" s="145" t="e">
        <f>IF(OR(DI10-DI12=0,DI74&gt;=0),"-",IF(AND(DI78&lt;=0,DI87&lt;=0),(-DI74)/(DI10-DI12),IF(AND(DI87&gt;0,DI78&lt;=0),(-DI74-DI87)/(DI10-DI12),IF(AND(DI87&lt;=0,DI78&gt;0),(-DI74-DI78)/(DI10-DI12),(-DI74-DI78-DI87)/(DI10-DI12)))))</f>
        <v>#REF!</v>
      </c>
      <c r="DJ76" s="145" t="e">
        <f>IF(OR(DJ10-DJ12=0,DJ74&gt;=0),"-",IF(AND(DJ78&lt;=0,DJ87&lt;=0),(-DJ74)/(DJ10-DJ12),IF(AND(DJ87&gt;0,DJ78&lt;=0),(-DJ74-DJ87)/(DJ10-DJ12),IF(AND(DJ87&lt;=0,DJ78&gt;0),(-DJ74-DJ78)/(DJ10-DJ12),(-DJ74-DJ78-DJ87)/(DJ10-DJ12)))))</f>
        <v>#REF!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38" t="s">
        <v>53</v>
      </c>
      <c r="B77" s="239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59" t="s">
        <v>54</v>
      </c>
      <c r="B78" s="260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57" t="s">
        <v>144</v>
      </c>
      <c r="B79" s="258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57" t="s">
        <v>145</v>
      </c>
      <c r="B80" s="258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59" t="s">
        <v>57</v>
      </c>
      <c r="B81" s="260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57" t="s">
        <v>144</v>
      </c>
      <c r="B82" s="258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57" t="s">
        <v>146</v>
      </c>
      <c r="B83" s="258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59" t="s">
        <v>58</v>
      </c>
      <c r="B84" s="260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57" t="s">
        <v>147</v>
      </c>
      <c r="B85" s="258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57" t="s">
        <v>148</v>
      </c>
      <c r="B86" s="258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59" t="s">
        <v>61</v>
      </c>
      <c r="B87" s="260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61" t="s">
        <v>62</v>
      </c>
      <c r="B88" s="26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63" t="s">
        <v>63</v>
      </c>
      <c r="B89" s="264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38" t="s">
        <v>136</v>
      </c>
      <c r="B90" s="239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55" t="s">
        <v>64</v>
      </c>
      <c r="B91" s="256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49" t="s">
        <v>38</v>
      </c>
      <c r="B92" s="250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57" t="s">
        <v>143</v>
      </c>
      <c r="B93" s="258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49" t="s">
        <v>65</v>
      </c>
      <c r="B94" s="250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51" t="s">
        <v>67</v>
      </c>
      <c r="B95" s="252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51" t="s">
        <v>34</v>
      </c>
      <c r="B96" s="252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51" t="s">
        <v>34</v>
      </c>
      <c r="B97" s="252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51" t="s">
        <v>34</v>
      </c>
      <c r="B98" s="252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51" t="s">
        <v>34</v>
      </c>
      <c r="B99" s="252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51" t="s">
        <v>34</v>
      </c>
      <c r="B100" s="252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55" t="s">
        <v>68</v>
      </c>
      <c r="B101" s="256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49">
        <v>243</v>
      </c>
      <c r="B102" s="250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49">
        <v>244</v>
      </c>
      <c r="B103" s="250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49">
        <v>414</v>
      </c>
      <c r="B104" s="250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49">
        <v>521</v>
      </c>
      <c r="B105" s="250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49">
        <v>831</v>
      </c>
      <c r="B106" s="250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49">
        <v>851</v>
      </c>
      <c r="B107" s="250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49">
        <v>853</v>
      </c>
      <c r="B108" s="250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51"/>
      <c r="B112" s="252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53"/>
      <c r="B113" s="254"/>
      <c r="C113" s="248" t="str">
        <f>DQ113</f>
        <v>на 1 января  очередного финансового года</v>
      </c>
      <c r="D113" s="248"/>
      <c r="E113" s="248" t="str">
        <f>C113</f>
        <v>на 1 января  очередного финансового года</v>
      </c>
      <c r="F113" s="248"/>
      <c r="G113" s="247" t="s">
        <v>69</v>
      </c>
      <c r="H113" s="247"/>
      <c r="I113" s="247" t="s">
        <v>70</v>
      </c>
      <c r="J113" s="247"/>
      <c r="K113" s="244" t="s">
        <v>151</v>
      </c>
      <c r="L113" s="244"/>
      <c r="M113" s="247" t="s">
        <v>14</v>
      </c>
      <c r="N113" s="247"/>
      <c r="O113" s="244" t="s">
        <v>151</v>
      </c>
      <c r="P113" s="244"/>
      <c r="Q113" s="247" t="s">
        <v>137</v>
      </c>
      <c r="R113" s="247"/>
      <c r="S113" s="244" t="s">
        <v>151</v>
      </c>
      <c r="T113" s="244"/>
      <c r="U113" s="247" t="s">
        <v>138</v>
      </c>
      <c r="V113" s="247"/>
      <c r="W113" s="244" t="s">
        <v>151</v>
      </c>
      <c r="X113" s="244"/>
      <c r="Y113" s="247" t="s">
        <v>83</v>
      </c>
      <c r="Z113" s="247"/>
      <c r="AA113" s="244" t="s">
        <v>151</v>
      </c>
      <c r="AB113" s="244"/>
      <c r="AC113" s="247" t="s">
        <v>84</v>
      </c>
      <c r="AD113" s="247"/>
      <c r="AE113" s="244" t="s">
        <v>151</v>
      </c>
      <c r="AF113" s="244"/>
      <c r="AG113" s="247" t="s">
        <v>85</v>
      </c>
      <c r="AH113" s="247"/>
      <c r="AI113" s="244" t="s">
        <v>151</v>
      </c>
      <c r="AJ113" s="244"/>
      <c r="AK113" s="247" t="s">
        <v>86</v>
      </c>
      <c r="AL113" s="247"/>
      <c r="AM113" s="244" t="s">
        <v>151</v>
      </c>
      <c r="AN113" s="244"/>
      <c r="AO113" s="247" t="s">
        <v>87</v>
      </c>
      <c r="AP113" s="247"/>
      <c r="AQ113" s="244" t="s">
        <v>151</v>
      </c>
      <c r="AR113" s="244"/>
      <c r="AS113" s="247" t="s">
        <v>88</v>
      </c>
      <c r="AT113" s="247"/>
      <c r="AU113" s="244" t="s">
        <v>151</v>
      </c>
      <c r="AV113" s="244"/>
      <c r="AW113" s="248" t="str">
        <f>E113</f>
        <v>на 1 января  очередного финансового года</v>
      </c>
      <c r="AX113" s="248"/>
      <c r="AY113" s="248" t="s">
        <v>71</v>
      </c>
      <c r="AZ113" s="248"/>
      <c r="BA113" s="244" t="str">
        <f>BA6</f>
        <v>Темп роста (снижения) к исполнено за отчетный год, %</v>
      </c>
      <c r="BB113" s="244"/>
      <c r="BC113" s="247" t="s">
        <v>69</v>
      </c>
      <c r="BD113" s="247"/>
      <c r="BE113" s="247" t="s">
        <v>70</v>
      </c>
      <c r="BF113" s="247"/>
      <c r="BG113" s="244" t="s">
        <v>152</v>
      </c>
      <c r="BH113" s="244"/>
      <c r="BI113" s="244" t="str">
        <f>BI7</f>
        <v>Темп роста (снижения) к исполнено за отчетный год, %</v>
      </c>
      <c r="BJ113" s="244"/>
      <c r="BK113" s="247" t="s">
        <v>14</v>
      </c>
      <c r="BL113" s="247"/>
      <c r="BM113" s="244" t="s">
        <v>152</v>
      </c>
      <c r="BN113" s="244"/>
      <c r="BO113" s="244" t="str">
        <f>BO7</f>
        <v>Темп роста (снижения) к исполнено за отчетный год, %</v>
      </c>
      <c r="BP113" s="244"/>
      <c r="BQ113" s="247" t="s">
        <v>81</v>
      </c>
      <c r="BR113" s="247"/>
      <c r="BS113" s="244" t="s">
        <v>152</v>
      </c>
      <c r="BT113" s="244"/>
      <c r="BU113" s="244" t="str">
        <f>BU7</f>
        <v>Темп роста (снижения) к исполнено за отчетный год, %</v>
      </c>
      <c r="BV113" s="244"/>
      <c r="BW113" s="247" t="s">
        <v>82</v>
      </c>
      <c r="BX113" s="247"/>
      <c r="BY113" s="244" t="s">
        <v>152</v>
      </c>
      <c r="BZ113" s="244"/>
      <c r="CA113" s="244" t="str">
        <f>CA7</f>
        <v>Темп роста (снижения) к исполнено за отчетный год, %</v>
      </c>
      <c r="CB113" s="244"/>
      <c r="CC113" s="247" t="s">
        <v>83</v>
      </c>
      <c r="CD113" s="247"/>
      <c r="CE113" s="244" t="s">
        <v>152</v>
      </c>
      <c r="CF113" s="244"/>
      <c r="CG113" s="244" t="str">
        <f>CG7</f>
        <v>Темп роста (снижения) к исполнено за отчетный год, %</v>
      </c>
      <c r="CH113" s="244"/>
      <c r="CI113" s="247" t="s">
        <v>84</v>
      </c>
      <c r="CJ113" s="247"/>
      <c r="CK113" s="244" t="s">
        <v>152</v>
      </c>
      <c r="CL113" s="244"/>
      <c r="CM113" s="244" t="str">
        <f>CM7</f>
        <v>Темп роста (снижения) к исполнено за отчетный год, %</v>
      </c>
      <c r="CN113" s="244"/>
      <c r="CO113" s="247" t="s">
        <v>85</v>
      </c>
      <c r="CP113" s="247"/>
      <c r="CQ113" s="244" t="s">
        <v>152</v>
      </c>
      <c r="CR113" s="244"/>
      <c r="CS113" s="244" t="str">
        <f>CS7</f>
        <v>Темп роста (снижения) к исполнено за отчетный год, %</v>
      </c>
      <c r="CT113" s="244"/>
      <c r="CU113" s="247" t="s">
        <v>86</v>
      </c>
      <c r="CV113" s="247"/>
      <c r="CW113" s="244" t="s">
        <v>152</v>
      </c>
      <c r="CX113" s="244"/>
      <c r="CY113" s="244" t="str">
        <f>CY7</f>
        <v>Темп роста (снижения) к исполнено за отчетный год, %</v>
      </c>
      <c r="CZ113" s="244"/>
      <c r="DA113" s="247" t="s">
        <v>87</v>
      </c>
      <c r="DB113" s="247"/>
      <c r="DC113" s="244" t="s">
        <v>152</v>
      </c>
      <c r="DD113" s="244"/>
      <c r="DE113" s="244" t="str">
        <f>DE7</f>
        <v>Темп роста (снижения) к исполнено за отчетный год, %</v>
      </c>
      <c r="DF113" s="244"/>
      <c r="DG113" s="247" t="s">
        <v>88</v>
      </c>
      <c r="DH113" s="247"/>
      <c r="DI113" s="244" t="s">
        <v>152</v>
      </c>
      <c r="DJ113" s="244"/>
      <c r="DK113" s="244" t="str">
        <f>DK7</f>
        <v>Темп роста (снижения) к исполнено за отчетный год, %</v>
      </c>
      <c r="DL113" s="244"/>
      <c r="DM113" s="244" t="str">
        <f>AY113</f>
        <v>на 1 января  очередного финансового года</v>
      </c>
      <c r="DN113" s="244"/>
      <c r="DO113" s="244" t="str">
        <f>DO7</f>
        <v>Ожидаемая оценка на __________</v>
      </c>
      <c r="DP113" s="244"/>
      <c r="DQ113" s="244" t="s">
        <v>71</v>
      </c>
      <c r="DR113" s="244"/>
      <c r="DS113" s="244" t="str">
        <f>DS6</f>
        <v>Темп роста (снижения) к утверждено на текущий год, %</v>
      </c>
      <c r="DT113" s="244"/>
      <c r="DU113" s="244" t="str">
        <f>DU6</f>
        <v>Темп роста (снижения) к исполнено за отчетный год, %</v>
      </c>
      <c r="DV113" s="244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45" t="s">
        <v>153</v>
      </c>
      <c r="B114" s="246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42" t="s">
        <v>73</v>
      </c>
      <c r="B118" s="243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#REF!</v>
      </c>
      <c r="BD118" s="133" t="e">
        <f>BD114/(BD10-BD12)</f>
        <v>#REF!</v>
      </c>
      <c r="BE118" s="133" t="e">
        <f>BE114/(BE10-BE12)</f>
        <v>#REF!</v>
      </c>
      <c r="BF118" s="133" t="e">
        <f>BF114/(BF10-BF12)</f>
        <v>#REF!</v>
      </c>
      <c r="BG118" s="133" t="e">
        <f>BE118</f>
        <v>#REF!</v>
      </c>
      <c r="BH118" s="133" t="e">
        <f>BF118</f>
        <v>#REF!</v>
      </c>
      <c r="BI118" s="133" t="s">
        <v>51</v>
      </c>
      <c r="BJ118" s="133" t="s">
        <v>51</v>
      </c>
      <c r="BK118" s="133" t="e">
        <f>BK114/(BK10-BK12)</f>
        <v>#REF!</v>
      </c>
      <c r="BL118" s="133" t="e">
        <f>BL114/(BL10-BL12)</f>
        <v>#REF!</v>
      </c>
      <c r="BM118" s="133" t="e">
        <f>BK118</f>
        <v>#REF!</v>
      </c>
      <c r="BN118" s="133" t="e">
        <f>BL118</f>
        <v>#REF!</v>
      </c>
      <c r="BO118" s="133" t="s">
        <v>51</v>
      </c>
      <c r="BP118" s="133" t="s">
        <v>51</v>
      </c>
      <c r="BQ118" s="133" t="e">
        <f>BQ114/(BQ10-BQ12)</f>
        <v>#REF!</v>
      </c>
      <c r="BR118" s="133" t="e">
        <f>BR114/(BR10-BR12)</f>
        <v>#REF!</v>
      </c>
      <c r="BS118" s="133" t="e">
        <f>BQ118</f>
        <v>#REF!</v>
      </c>
      <c r="BT118" s="133" t="e">
        <f>BR118</f>
        <v>#REF!</v>
      </c>
      <c r="BU118" s="133" t="s">
        <v>51</v>
      </c>
      <c r="BV118" s="133" t="s">
        <v>51</v>
      </c>
      <c r="BW118" s="133" t="e">
        <f>BW114/(BW10-BW12)</f>
        <v>#REF!</v>
      </c>
      <c r="BX118" s="133" t="e">
        <f>BX114/(BX10-BX12)</f>
        <v>#REF!</v>
      </c>
      <c r="BY118" s="133" t="e">
        <f>BW118</f>
        <v>#REF!</v>
      </c>
      <c r="BZ118" s="133" t="e">
        <f>BX118</f>
        <v>#REF!</v>
      </c>
      <c r="CA118" s="133" t="s">
        <v>51</v>
      </c>
      <c r="CB118" s="133" t="s">
        <v>51</v>
      </c>
      <c r="CC118" s="133" t="e">
        <f>CC114/(CC10-CC12)</f>
        <v>#REF!</v>
      </c>
      <c r="CD118" s="133" t="e">
        <f>CD114/(CD10-CD12)</f>
        <v>#REF!</v>
      </c>
      <c r="CE118" s="133" t="e">
        <f>CC118</f>
        <v>#REF!</v>
      </c>
      <c r="CF118" s="133" t="e">
        <f>CD118</f>
        <v>#REF!</v>
      </c>
      <c r="CG118" s="133" t="s">
        <v>51</v>
      </c>
      <c r="CH118" s="133" t="s">
        <v>51</v>
      </c>
      <c r="CI118" s="133" t="e">
        <f>CI114/(CI10-CI12)</f>
        <v>#REF!</v>
      </c>
      <c r="CJ118" s="133" t="e">
        <f>CJ114/(CJ10-CJ12)</f>
        <v>#REF!</v>
      </c>
      <c r="CK118" s="133" t="e">
        <f>CI118</f>
        <v>#REF!</v>
      </c>
      <c r="CL118" s="133" t="e">
        <f>CJ118</f>
        <v>#REF!</v>
      </c>
      <c r="CM118" s="133" t="s">
        <v>51</v>
      </c>
      <c r="CN118" s="133" t="s">
        <v>51</v>
      </c>
      <c r="CO118" s="133" t="e">
        <f>CO114/(CO10-CO12)</f>
        <v>#REF!</v>
      </c>
      <c r="CP118" s="133" t="e">
        <f>CP114/(CP10-CP12)</f>
        <v>#REF!</v>
      </c>
      <c r="CQ118" s="133" t="e">
        <f>CO118</f>
        <v>#REF!</v>
      </c>
      <c r="CR118" s="133" t="e">
        <f>CP118</f>
        <v>#REF!</v>
      </c>
      <c r="CS118" s="133" t="s">
        <v>51</v>
      </c>
      <c r="CT118" s="133" t="s">
        <v>51</v>
      </c>
      <c r="CU118" s="133" t="e">
        <f>CU114/(CU10-CU12)</f>
        <v>#REF!</v>
      </c>
      <c r="CV118" s="133" t="e">
        <f>CV114/(CV10-CV12)</f>
        <v>#REF!</v>
      </c>
      <c r="CW118" s="133" t="e">
        <f>CU118</f>
        <v>#REF!</v>
      </c>
      <c r="CX118" s="133" t="e">
        <f>CV118</f>
        <v>#REF!</v>
      </c>
      <c r="CY118" s="133" t="s">
        <v>51</v>
      </c>
      <c r="CZ118" s="133" t="s">
        <v>51</v>
      </c>
      <c r="DA118" s="133" t="e">
        <f>DA114/(DA10-DA12)</f>
        <v>#REF!</v>
      </c>
      <c r="DB118" s="133" t="e">
        <f>DB114/(DB10-DB12)</f>
        <v>#REF!</v>
      </c>
      <c r="DC118" s="133" t="e">
        <f>DA118</f>
        <v>#REF!</v>
      </c>
      <c r="DD118" s="133" t="e">
        <f>DB118</f>
        <v>#REF!</v>
      </c>
      <c r="DE118" s="133" t="s">
        <v>51</v>
      </c>
      <c r="DF118" s="133" t="s">
        <v>51</v>
      </c>
      <c r="DG118" s="133" t="e">
        <f>DG114/(DG10-DG12)</f>
        <v>#REF!</v>
      </c>
      <c r="DH118" s="133" t="e">
        <f>DH114/(DH10-DH12)</f>
        <v>#REF!</v>
      </c>
      <c r="DI118" s="133" t="e">
        <f>DG118</f>
        <v>#REF!</v>
      </c>
      <c r="DJ118" s="133" t="e">
        <f>DH118</f>
        <v>#REF!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38" t="s">
        <v>74</v>
      </c>
      <c r="B119" s="239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36" t="s">
        <v>75</v>
      </c>
      <c r="B120" s="237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36" t="s">
        <v>76</v>
      </c>
      <c r="B121" s="237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36" t="s">
        <v>129</v>
      </c>
      <c r="B122" s="237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38" t="s">
        <v>77</v>
      </c>
      <c r="B123" s="239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36" t="s">
        <v>75</v>
      </c>
      <c r="B124" s="237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36" t="s">
        <v>76</v>
      </c>
      <c r="B125" s="237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36" t="s">
        <v>129</v>
      </c>
      <c r="B126" s="237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38" t="s">
        <v>135</v>
      </c>
      <c r="B127" s="239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40" t="s">
        <v>78</v>
      </c>
      <c r="B128" s="241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34" t="s">
        <v>79</v>
      </c>
      <c r="B129" s="235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34" t="s">
        <v>134</v>
      </c>
      <c r="B130" s="235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Z242"/>
  <sheetViews>
    <sheetView tabSelected="1" view="pageBreakPreview" zoomScale="66" zoomScaleSheetLayoutView="66" zoomScalePageLayoutView="6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H43" sqref="H43"/>
    </sheetView>
  </sheetViews>
  <sheetFormatPr defaultRowHeight="15"/>
  <cols>
    <col min="1" max="1" width="57.83203125" style="205" customWidth="1"/>
    <col min="2" max="2" width="13.6640625" style="205" customWidth="1"/>
    <col min="3" max="3" width="14.5" style="204" customWidth="1"/>
    <col min="4" max="4" width="16" style="204" customWidth="1"/>
    <col min="5" max="5" width="12.33203125" style="204" hidden="1" customWidth="1"/>
    <col min="6" max="6" width="8" style="204" hidden="1" customWidth="1"/>
    <col min="7" max="8" width="14.5" style="8" customWidth="1"/>
    <col min="9" max="9" width="14.83203125" style="8" customWidth="1"/>
    <col min="10" max="10" width="12.5" style="8" customWidth="1"/>
    <col min="11" max="11" width="12.83203125" style="8" customWidth="1"/>
    <col min="12" max="12" width="15" style="8" customWidth="1"/>
    <col min="13" max="16" width="10.6640625" style="8" hidden="1" customWidth="1"/>
    <col min="17" max="37" width="12.33203125" style="1" customWidth="1"/>
    <col min="38" max="156" width="9.33203125" style="1"/>
    <col min="157" max="16384" width="9.33203125" style="8"/>
  </cols>
  <sheetData>
    <row r="1" spans="1:156" ht="15" customHeight="1">
      <c r="A1" s="315" t="s">
        <v>205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</row>
    <row r="2" spans="1:156" ht="32.25" customHeight="1">
      <c r="A2" s="315"/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</row>
    <row r="3" spans="1:156" ht="16.5" customHeight="1">
      <c r="A3" s="374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</row>
    <row r="4" spans="1:156" ht="16.5" customHeight="1">
      <c r="A4" s="374"/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</row>
    <row r="5" spans="1:156" ht="30.75" customHeight="1">
      <c r="A5" s="37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375"/>
      <c r="Z5" s="375"/>
      <c r="AA5" s="375"/>
      <c r="AB5" s="375"/>
    </row>
    <row r="6" spans="1:156" ht="15.75" customHeight="1">
      <c r="A6" s="306" t="s">
        <v>3</v>
      </c>
      <c r="B6" s="306"/>
      <c r="C6" s="316"/>
      <c r="D6" s="316"/>
      <c r="E6" s="316"/>
      <c r="F6" s="316"/>
      <c r="G6" s="316" t="s">
        <v>186</v>
      </c>
      <c r="H6" s="316"/>
      <c r="I6" s="316"/>
      <c r="J6" s="316"/>
      <c r="K6" s="316"/>
      <c r="L6" s="316"/>
      <c r="M6" s="316"/>
      <c r="N6" s="316"/>
      <c r="O6" s="316"/>
      <c r="P6" s="316"/>
    </row>
    <row r="7" spans="1:156" s="206" customFormat="1" ht="16.5" customHeight="1">
      <c r="A7" s="306"/>
      <c r="B7" s="306"/>
      <c r="C7" s="307"/>
      <c r="D7" s="307"/>
      <c r="E7" s="307"/>
      <c r="F7" s="307"/>
      <c r="G7" s="307" t="s">
        <v>187</v>
      </c>
      <c r="H7" s="307"/>
      <c r="I7" s="307"/>
      <c r="J7" s="307"/>
      <c r="K7" s="307"/>
      <c r="L7" s="307"/>
      <c r="M7" s="307"/>
      <c r="N7" s="307"/>
      <c r="O7" s="307"/>
      <c r="P7" s="307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  <c r="ES7" s="118"/>
      <c r="ET7" s="118"/>
      <c r="EU7" s="118"/>
      <c r="EV7" s="118"/>
      <c r="EW7" s="118"/>
      <c r="EX7" s="118"/>
      <c r="EY7" s="118"/>
      <c r="EZ7" s="118"/>
    </row>
    <row r="8" spans="1:156" s="206" customFormat="1" ht="79.5" customHeight="1">
      <c r="A8" s="306"/>
      <c r="B8" s="306"/>
      <c r="C8" s="317" t="s">
        <v>204</v>
      </c>
      <c r="D8" s="317"/>
      <c r="E8" s="313" t="s">
        <v>169</v>
      </c>
      <c r="F8" s="313"/>
      <c r="G8" s="307"/>
      <c r="H8" s="307"/>
      <c r="I8" s="312" t="s">
        <v>203</v>
      </c>
      <c r="J8" s="312"/>
      <c r="K8" s="318" t="s">
        <v>96</v>
      </c>
      <c r="L8" s="318"/>
      <c r="M8" s="313" t="s">
        <v>23</v>
      </c>
      <c r="N8" s="313"/>
      <c r="O8" s="314" t="s">
        <v>170</v>
      </c>
      <c r="P8" s="314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  <c r="ES8" s="118"/>
      <c r="ET8" s="118"/>
      <c r="EU8" s="118"/>
      <c r="EV8" s="118"/>
      <c r="EW8" s="118"/>
      <c r="EX8" s="118"/>
      <c r="EY8" s="118"/>
      <c r="EZ8" s="118"/>
    </row>
    <row r="9" spans="1:156" s="207" customFormat="1" ht="52.5" customHeight="1">
      <c r="A9" s="306"/>
      <c r="B9" s="306"/>
      <c r="C9" s="13" t="s">
        <v>174</v>
      </c>
      <c r="D9" s="13" t="s">
        <v>175</v>
      </c>
      <c r="E9" s="13" t="s">
        <v>26</v>
      </c>
      <c r="F9" s="13" t="s">
        <v>24</v>
      </c>
      <c r="G9" s="13" t="s">
        <v>174</v>
      </c>
      <c r="H9" s="13" t="s">
        <v>175</v>
      </c>
      <c r="I9" s="13" t="s">
        <v>174</v>
      </c>
      <c r="J9" s="13" t="s">
        <v>175</v>
      </c>
      <c r="K9" s="13" t="s">
        <v>174</v>
      </c>
      <c r="L9" s="13" t="s">
        <v>175</v>
      </c>
      <c r="M9" s="13" t="s">
        <v>27</v>
      </c>
      <c r="N9" s="13" t="s">
        <v>24</v>
      </c>
      <c r="O9" s="13" t="s">
        <v>27</v>
      </c>
      <c r="P9" s="13" t="s">
        <v>24</v>
      </c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</row>
    <row r="10" spans="1:156" s="209" customFormat="1" ht="16.5">
      <c r="A10" s="300" t="s">
        <v>29</v>
      </c>
      <c r="B10" s="301"/>
      <c r="C10" s="200">
        <v>524220.63699999999</v>
      </c>
      <c r="D10" s="200">
        <v>492940.14199999999</v>
      </c>
      <c r="E10" s="200">
        <f>E12+E42</f>
        <v>0</v>
      </c>
      <c r="F10" s="200">
        <f t="shared" ref="F10" si="0">F12+F42</f>
        <v>0</v>
      </c>
      <c r="G10" s="200">
        <v>905451.54</v>
      </c>
      <c r="H10" s="200">
        <v>848570.34000000008</v>
      </c>
      <c r="I10" s="200">
        <v>490394</v>
      </c>
      <c r="J10" s="200">
        <v>459710.8</v>
      </c>
      <c r="K10" s="199">
        <f>IF(C10=0,1,I10/C10)</f>
        <v>0.93547251936974019</v>
      </c>
      <c r="L10" s="199">
        <f t="shared" ref="L10:L37" si="1">IF(D10=0,1,J10/D10)</f>
        <v>0.93258949886860709</v>
      </c>
      <c r="M10" s="200" t="e">
        <f>M12+M42</f>
        <v>#REF!</v>
      </c>
      <c r="N10" s="200" t="e">
        <f t="shared" ref="N10" si="2">N12+N42</f>
        <v>#REF!</v>
      </c>
      <c r="O10" s="200" t="e">
        <f>O12+O42</f>
        <v>#REF!</v>
      </c>
      <c r="P10" s="200" t="e">
        <f t="shared" ref="P10" si="3">P12+P42</f>
        <v>#REF!</v>
      </c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  <c r="CV10" s="208"/>
      <c r="CW10" s="208"/>
      <c r="CX10" s="208"/>
      <c r="CY10" s="208"/>
      <c r="CZ10" s="208"/>
      <c r="DA10" s="208"/>
      <c r="DB10" s="208"/>
      <c r="DC10" s="208"/>
      <c r="DD10" s="208"/>
      <c r="DE10" s="208"/>
      <c r="DF10" s="208"/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  <c r="EC10" s="208"/>
      <c r="ED10" s="208"/>
      <c r="EE10" s="208"/>
      <c r="EF10" s="208"/>
      <c r="EG10" s="208"/>
      <c r="EH10" s="208"/>
      <c r="EI10" s="208"/>
      <c r="EJ10" s="208"/>
      <c r="EK10" s="208"/>
      <c r="EL10" s="208"/>
      <c r="EM10" s="208"/>
      <c r="EN10" s="208"/>
      <c r="EO10" s="208"/>
      <c r="EP10" s="208"/>
      <c r="EQ10" s="208"/>
      <c r="ER10" s="208"/>
      <c r="ES10" s="208"/>
      <c r="ET10" s="208"/>
      <c r="EU10" s="208"/>
      <c r="EV10" s="208"/>
      <c r="EW10" s="208"/>
      <c r="EX10" s="208"/>
      <c r="EY10" s="208"/>
      <c r="EZ10" s="208"/>
    </row>
    <row r="11" spans="1:156" s="209" customFormat="1" ht="16.5">
      <c r="A11" s="210" t="s">
        <v>176</v>
      </c>
      <c r="B11" s="211"/>
      <c r="C11" s="200">
        <v>244876.13699999999</v>
      </c>
      <c r="D11" s="200">
        <v>220185.14199999999</v>
      </c>
      <c r="E11" s="200">
        <f t="shared" ref="E11:F11" si="4">E12+E43</f>
        <v>0</v>
      </c>
      <c r="F11" s="200">
        <f t="shared" si="4"/>
        <v>0</v>
      </c>
      <c r="G11" s="200">
        <v>344854.93999999994</v>
      </c>
      <c r="H11" s="200">
        <v>296223.94</v>
      </c>
      <c r="I11" s="200">
        <v>246614.39999999999</v>
      </c>
      <c r="J11" s="200">
        <v>217869.7</v>
      </c>
      <c r="K11" s="199">
        <f>IF(C11=0,1,I11/C11)</f>
        <v>1.007098539781359</v>
      </c>
      <c r="L11" s="199">
        <f t="shared" si="1"/>
        <v>0.98948411332859154</v>
      </c>
      <c r="M11" s="200">
        <f>M13+M44</f>
        <v>0</v>
      </c>
      <c r="N11" s="200">
        <f>N13+N44</f>
        <v>0</v>
      </c>
      <c r="O11" s="200">
        <f>O13+O44</f>
        <v>0</v>
      </c>
      <c r="P11" s="200">
        <f>P13+P44</f>
        <v>0</v>
      </c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  <c r="EC11" s="208"/>
      <c r="ED11" s="208"/>
      <c r="EE11" s="208"/>
      <c r="EF11" s="208"/>
      <c r="EG11" s="208"/>
      <c r="EH11" s="208"/>
      <c r="EI11" s="208"/>
      <c r="EJ11" s="208"/>
      <c r="EK11" s="208"/>
      <c r="EL11" s="208"/>
      <c r="EM11" s="208"/>
      <c r="EN11" s="208"/>
      <c r="EO11" s="208"/>
      <c r="EP11" s="208"/>
      <c r="EQ11" s="208"/>
      <c r="ER11" s="208"/>
      <c r="ES11" s="208"/>
      <c r="ET11" s="208"/>
      <c r="EU11" s="208"/>
      <c r="EV11" s="208"/>
      <c r="EW11" s="208"/>
      <c r="EX11" s="208"/>
      <c r="EY11" s="208"/>
      <c r="EZ11" s="208"/>
    </row>
    <row r="12" spans="1:156" s="213" customFormat="1" ht="18" customHeight="1">
      <c r="A12" s="304" t="s">
        <v>30</v>
      </c>
      <c r="B12" s="305"/>
      <c r="C12" s="197">
        <v>105882.13699999999</v>
      </c>
      <c r="D12" s="198">
        <v>74592.141999999993</v>
      </c>
      <c r="E12" s="198">
        <f t="shared" ref="E12" si="5">E13+E15+E16+E17+E18+E21+E22+E23+E24+E30+E31+E35+E39+E41+E36</f>
        <v>0</v>
      </c>
      <c r="F12" s="198">
        <f t="shared" ref="F12" si="6">F13+F15+F16+F21+F22+F23+F24+F30+F31+F35+F39+F41+F36</f>
        <v>0</v>
      </c>
      <c r="G12" s="198">
        <v>170094.83999999997</v>
      </c>
      <c r="H12" s="198">
        <v>112909.24</v>
      </c>
      <c r="I12" s="197">
        <v>114498.9</v>
      </c>
      <c r="J12" s="200">
        <v>79727.7</v>
      </c>
      <c r="K12" s="199">
        <f>IF(C12=0,1,I12/C12)</f>
        <v>1.0813807054158722</v>
      </c>
      <c r="L12" s="199">
        <f t="shared" si="1"/>
        <v>1.0688485122199602</v>
      </c>
      <c r="M12" s="198">
        <f t="shared" ref="M12" si="7">M13+M15+M16+M17+M18+M21+M22+M23+M24+M30+M31+M35+M39+M41+M36</f>
        <v>0</v>
      </c>
      <c r="N12" s="198">
        <f t="shared" ref="N12" si="8">N13+N15+N16+N21+N22+N23+N24+N30+N31+N35+N39+N41+N36</f>
        <v>0</v>
      </c>
      <c r="O12" s="198">
        <f t="shared" ref="O12" si="9">O13+O15+O16+O17+O18+O21+O22+O23+O24+O30+O31+O35+O39+O41+O36</f>
        <v>0</v>
      </c>
      <c r="P12" s="198">
        <f t="shared" ref="P12" si="10">P13+P15+P16+P21+P22+P23+P24+P30+P31+P35+P39+P41+P36</f>
        <v>0</v>
      </c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  <c r="ER12" s="212"/>
      <c r="ES12" s="212"/>
      <c r="ET12" s="212"/>
      <c r="EU12" s="212"/>
      <c r="EV12" s="212"/>
      <c r="EW12" s="212"/>
      <c r="EX12" s="212"/>
      <c r="EY12" s="212"/>
      <c r="EZ12" s="212"/>
    </row>
    <row r="13" spans="1:156" s="216" customFormat="1" ht="33.75" customHeight="1">
      <c r="A13" s="308" t="s">
        <v>31</v>
      </c>
      <c r="B13" s="309"/>
      <c r="C13" s="233">
        <v>54394.5</v>
      </c>
      <c r="D13" s="196">
        <v>44105</v>
      </c>
      <c r="E13" s="196"/>
      <c r="F13" s="196"/>
      <c r="G13" s="196">
        <v>88447.8</v>
      </c>
      <c r="H13" s="196">
        <v>68191.8</v>
      </c>
      <c r="I13" s="233">
        <v>57489</v>
      </c>
      <c r="J13" s="200">
        <v>46468</v>
      </c>
      <c r="K13" s="201">
        <f t="shared" ref="K13:K37" si="11">IF(C13=0,1,I13/C13)</f>
        <v>1.0568899429170229</v>
      </c>
      <c r="L13" s="201">
        <f t="shared" si="1"/>
        <v>1.0535766919850358</v>
      </c>
      <c r="M13" s="196">
        <f>'бюджет округа (района)'!BH11+'бюджеты поселений'!BH11</f>
        <v>0</v>
      </c>
      <c r="N13" s="196">
        <f>'бюджет округа (района)'!BH11</f>
        <v>0</v>
      </c>
      <c r="O13" s="196">
        <f>'бюджет округа (района)'!BI11+'бюджеты поселений'!BI11</f>
        <v>0</v>
      </c>
      <c r="P13" s="196">
        <f>'бюджет округа (района)'!BI11</f>
        <v>0</v>
      </c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215"/>
      <c r="BN13" s="215"/>
      <c r="BO13" s="215"/>
      <c r="BP13" s="215"/>
      <c r="BQ13" s="215"/>
      <c r="BR13" s="215"/>
      <c r="BS13" s="215"/>
      <c r="BT13" s="215"/>
      <c r="BU13" s="215"/>
      <c r="BV13" s="215"/>
      <c r="BW13" s="215"/>
      <c r="BX13" s="215"/>
      <c r="BY13" s="215"/>
      <c r="BZ13" s="215"/>
      <c r="CA13" s="215"/>
      <c r="CB13" s="215"/>
      <c r="CC13" s="215"/>
      <c r="CD13" s="215"/>
      <c r="CE13" s="215"/>
      <c r="CF13" s="215"/>
      <c r="CG13" s="215"/>
      <c r="CH13" s="215"/>
      <c r="CI13" s="215"/>
      <c r="CJ13" s="215"/>
      <c r="CK13" s="215"/>
      <c r="CL13" s="215"/>
      <c r="CM13" s="215"/>
      <c r="CN13" s="215"/>
      <c r="CO13" s="215"/>
      <c r="CP13" s="215"/>
      <c r="CQ13" s="215"/>
      <c r="CR13" s="215"/>
      <c r="CS13" s="215"/>
      <c r="CT13" s="215"/>
      <c r="CU13" s="215"/>
      <c r="CV13" s="215"/>
      <c r="CW13" s="215"/>
      <c r="CX13" s="215"/>
      <c r="CY13" s="215"/>
      <c r="CZ13" s="215"/>
      <c r="DA13" s="215"/>
      <c r="DB13" s="215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215"/>
      <c r="DZ13" s="215"/>
      <c r="EA13" s="215"/>
      <c r="EB13" s="215"/>
      <c r="EC13" s="215"/>
      <c r="ED13" s="215"/>
      <c r="EE13" s="215"/>
      <c r="EF13" s="215"/>
      <c r="EG13" s="215"/>
      <c r="EH13" s="215"/>
      <c r="EI13" s="215"/>
      <c r="EJ13" s="215"/>
      <c r="EK13" s="215"/>
      <c r="EL13" s="215"/>
      <c r="EM13" s="215"/>
      <c r="EN13" s="215"/>
      <c r="EO13" s="215"/>
      <c r="EP13" s="215"/>
      <c r="EQ13" s="215"/>
      <c r="ER13" s="215"/>
      <c r="ES13" s="215"/>
      <c r="ET13" s="215"/>
      <c r="EU13" s="215"/>
      <c r="EV13" s="215"/>
      <c r="EW13" s="215"/>
      <c r="EX13" s="215"/>
      <c r="EY13" s="215"/>
      <c r="EZ13" s="215"/>
    </row>
    <row r="14" spans="1:156" s="216" customFormat="1" ht="18" hidden="1" customHeight="1">
      <c r="A14" s="217" t="s">
        <v>166</v>
      </c>
      <c r="B14" s="218">
        <f>'бюджет округа (района)'!B12</f>
        <v>0</v>
      </c>
      <c r="C14" s="233"/>
      <c r="D14" s="196"/>
      <c r="E14" s="196"/>
      <c r="F14" s="196"/>
      <c r="G14" s="202"/>
      <c r="H14" s="196"/>
      <c r="I14" s="196"/>
      <c r="J14" s="200"/>
      <c r="K14" s="201">
        <f t="shared" si="11"/>
        <v>1</v>
      </c>
      <c r="L14" s="201">
        <f t="shared" si="1"/>
        <v>1</v>
      </c>
      <c r="M14" s="202">
        <f>M13*$B$14/(43+$B$14)</f>
        <v>0</v>
      </c>
      <c r="N14" s="196">
        <f>M14</f>
        <v>0</v>
      </c>
      <c r="O14" s="202">
        <f>O13*$B$14/(43+$B$14)</f>
        <v>0</v>
      </c>
      <c r="P14" s="196">
        <f>O14</f>
        <v>0</v>
      </c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215"/>
      <c r="BN14" s="215"/>
      <c r="BO14" s="215"/>
      <c r="BP14" s="215"/>
      <c r="BQ14" s="215"/>
      <c r="BR14" s="215"/>
      <c r="BS14" s="215"/>
      <c r="BT14" s="215"/>
      <c r="BU14" s="215"/>
      <c r="BV14" s="215"/>
      <c r="BW14" s="215"/>
      <c r="BX14" s="215"/>
      <c r="BY14" s="215"/>
      <c r="BZ14" s="215"/>
      <c r="CA14" s="215"/>
      <c r="CB14" s="215"/>
      <c r="CC14" s="215"/>
      <c r="CD14" s="215"/>
      <c r="CE14" s="215"/>
      <c r="CF14" s="215"/>
      <c r="CG14" s="215"/>
      <c r="CH14" s="215"/>
      <c r="CI14" s="215"/>
      <c r="CJ14" s="215"/>
      <c r="CK14" s="215"/>
      <c r="CL14" s="215"/>
      <c r="CM14" s="215"/>
      <c r="CN14" s="215"/>
      <c r="CO14" s="215"/>
      <c r="CP14" s="215"/>
      <c r="CQ14" s="215"/>
      <c r="CR14" s="215"/>
      <c r="CS14" s="215"/>
      <c r="CT14" s="215"/>
      <c r="CU14" s="215"/>
      <c r="CV14" s="215"/>
      <c r="CW14" s="215"/>
      <c r="CX14" s="215"/>
      <c r="CY14" s="215"/>
      <c r="CZ14" s="215"/>
      <c r="DA14" s="215"/>
      <c r="DB14" s="215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  <c r="EY14" s="215"/>
      <c r="EZ14" s="215"/>
    </row>
    <row r="15" spans="1:156" s="216" customFormat="1" ht="18" customHeight="1">
      <c r="A15" s="308" t="s">
        <v>32</v>
      </c>
      <c r="B15" s="309"/>
      <c r="C15" s="233">
        <v>7594.5</v>
      </c>
      <c r="D15" s="196">
        <v>7595</v>
      </c>
      <c r="E15" s="196"/>
      <c r="F15" s="196"/>
      <c r="G15" s="196">
        <v>2900</v>
      </c>
      <c r="H15" s="196">
        <v>2900</v>
      </c>
      <c r="I15" s="196">
        <v>2934</v>
      </c>
      <c r="J15" s="200">
        <v>2934</v>
      </c>
      <c r="K15" s="201">
        <f t="shared" si="11"/>
        <v>0.38633221410231089</v>
      </c>
      <c r="L15" s="201">
        <f t="shared" si="1"/>
        <v>0.38630678077682684</v>
      </c>
      <c r="M15" s="196">
        <f>'бюджет округа (района)'!BH13+'бюджеты поселений'!BH13</f>
        <v>0</v>
      </c>
      <c r="N15" s="196">
        <f>'бюджет округа (района)'!BH13</f>
        <v>0</v>
      </c>
      <c r="O15" s="196">
        <f>'бюджет округа (района)'!BI13+'бюджеты поселений'!BI13</f>
        <v>0</v>
      </c>
      <c r="P15" s="196">
        <f>'бюджет округа (района)'!BI13</f>
        <v>0</v>
      </c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215"/>
      <c r="BN15" s="215"/>
      <c r="BO15" s="215"/>
      <c r="BP15" s="215"/>
      <c r="BQ15" s="215"/>
      <c r="BR15" s="215"/>
      <c r="BS15" s="215"/>
      <c r="BT15" s="215"/>
      <c r="BU15" s="215"/>
      <c r="BV15" s="215"/>
      <c r="BW15" s="215"/>
      <c r="BX15" s="215"/>
      <c r="BY15" s="215"/>
      <c r="BZ15" s="215"/>
      <c r="CA15" s="215"/>
      <c r="CB15" s="215"/>
      <c r="CC15" s="215"/>
      <c r="CD15" s="215"/>
      <c r="CE15" s="215"/>
      <c r="CF15" s="215"/>
      <c r="CG15" s="215"/>
      <c r="CH15" s="215"/>
      <c r="CI15" s="215"/>
      <c r="CJ15" s="215"/>
      <c r="CK15" s="215"/>
      <c r="CL15" s="215"/>
      <c r="CM15" s="215"/>
      <c r="CN15" s="215"/>
      <c r="CO15" s="215"/>
      <c r="CP15" s="215"/>
      <c r="CQ15" s="215"/>
      <c r="CR15" s="215"/>
      <c r="CS15" s="215"/>
      <c r="CT15" s="215"/>
      <c r="CU15" s="215"/>
      <c r="CV15" s="215"/>
      <c r="CW15" s="215"/>
      <c r="CX15" s="215"/>
      <c r="CY15" s="215"/>
      <c r="CZ15" s="215"/>
      <c r="DA15" s="215"/>
      <c r="DB15" s="215"/>
      <c r="DC15" s="215"/>
      <c r="DD15" s="215"/>
      <c r="DE15" s="215"/>
      <c r="DF15" s="215"/>
      <c r="DG15" s="215"/>
      <c r="DH15" s="215"/>
      <c r="DI15" s="215"/>
      <c r="DJ15" s="215"/>
      <c r="DK15" s="215"/>
      <c r="DL15" s="215"/>
      <c r="DM15" s="215"/>
      <c r="DN15" s="215"/>
      <c r="DO15" s="215"/>
      <c r="DP15" s="215"/>
      <c r="DQ15" s="215"/>
      <c r="DR15" s="215"/>
      <c r="DS15" s="215"/>
      <c r="DT15" s="215"/>
      <c r="DU15" s="215"/>
      <c r="DV15" s="215"/>
      <c r="DW15" s="215"/>
      <c r="DX15" s="215"/>
      <c r="DY15" s="215"/>
      <c r="DZ15" s="215"/>
      <c r="EA15" s="215"/>
      <c r="EB15" s="215"/>
      <c r="EC15" s="215"/>
      <c r="ED15" s="215"/>
      <c r="EE15" s="215"/>
      <c r="EF15" s="215"/>
      <c r="EG15" s="215"/>
      <c r="EH15" s="215"/>
      <c r="EI15" s="215"/>
      <c r="EJ15" s="215"/>
      <c r="EK15" s="215"/>
      <c r="EL15" s="215"/>
      <c r="EM15" s="215"/>
      <c r="EN15" s="215"/>
      <c r="EO15" s="215"/>
      <c r="EP15" s="215"/>
      <c r="EQ15" s="215"/>
      <c r="ER15" s="215"/>
      <c r="ES15" s="215"/>
      <c r="ET15" s="215"/>
      <c r="EU15" s="215"/>
      <c r="EV15" s="215"/>
      <c r="EW15" s="215"/>
      <c r="EX15" s="215"/>
      <c r="EY15" s="215"/>
      <c r="EZ15" s="215"/>
    </row>
    <row r="16" spans="1:156" s="216" customFormat="1" ht="18" customHeight="1">
      <c r="A16" s="308" t="s">
        <v>80</v>
      </c>
      <c r="B16" s="309"/>
      <c r="C16" s="196">
        <v>0.33700000000000002</v>
      </c>
      <c r="D16" s="196">
        <v>0.14199999999999999</v>
      </c>
      <c r="E16" s="196"/>
      <c r="F16" s="196"/>
      <c r="G16" s="196">
        <v>0</v>
      </c>
      <c r="H16" s="196">
        <v>0</v>
      </c>
      <c r="I16" s="196">
        <v>0.7</v>
      </c>
      <c r="J16" s="200">
        <v>0.5</v>
      </c>
      <c r="K16" s="201">
        <f t="shared" si="11"/>
        <v>2.0771513353115725</v>
      </c>
      <c r="L16" s="201">
        <f t="shared" si="1"/>
        <v>3.5211267605633805</v>
      </c>
      <c r="M16" s="196">
        <f>'бюджет округа (района)'!BH14+'бюджеты поселений'!BH14</f>
        <v>0</v>
      </c>
      <c r="N16" s="196">
        <f>'бюджет округа (района)'!BH14</f>
        <v>0</v>
      </c>
      <c r="O16" s="196">
        <f>'бюджет округа (района)'!BI14+'бюджеты поселений'!BI14</f>
        <v>0</v>
      </c>
      <c r="P16" s="196">
        <f>'бюджет округа (района)'!BI14</f>
        <v>0</v>
      </c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I16" s="215"/>
      <c r="BJ16" s="215"/>
      <c r="BK16" s="215"/>
      <c r="BL16" s="215"/>
      <c r="BM16" s="215"/>
      <c r="BN16" s="215"/>
      <c r="BO16" s="215"/>
      <c r="BP16" s="215"/>
      <c r="BQ16" s="215"/>
      <c r="BR16" s="215"/>
      <c r="BS16" s="215"/>
      <c r="BT16" s="215"/>
      <c r="BU16" s="215"/>
      <c r="BV16" s="215"/>
      <c r="BW16" s="215"/>
      <c r="BX16" s="215"/>
      <c r="BY16" s="215"/>
      <c r="BZ16" s="215"/>
      <c r="CA16" s="215"/>
      <c r="CB16" s="215"/>
      <c r="CC16" s="215"/>
      <c r="CD16" s="215"/>
      <c r="CE16" s="215"/>
      <c r="CF16" s="215"/>
      <c r="CG16" s="215"/>
      <c r="CH16" s="215"/>
      <c r="CI16" s="215"/>
      <c r="CJ16" s="215"/>
      <c r="CK16" s="215"/>
      <c r="CL16" s="215"/>
      <c r="CM16" s="215"/>
      <c r="CN16" s="215"/>
      <c r="CO16" s="215"/>
      <c r="CP16" s="215"/>
      <c r="CQ16" s="215"/>
      <c r="CR16" s="215"/>
      <c r="CS16" s="215"/>
      <c r="CT16" s="215"/>
      <c r="CU16" s="215"/>
      <c r="CV16" s="215"/>
      <c r="CW16" s="215"/>
      <c r="CX16" s="215"/>
      <c r="CY16" s="215"/>
      <c r="CZ16" s="215"/>
      <c r="DA16" s="215"/>
      <c r="DB16" s="215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  <c r="EY16" s="215"/>
      <c r="EZ16" s="215"/>
    </row>
    <row r="17" spans="1:156" s="216" customFormat="1" ht="18" customHeight="1">
      <c r="A17" s="308" t="s">
        <v>33</v>
      </c>
      <c r="B17" s="309"/>
      <c r="C17" s="233">
        <v>269</v>
      </c>
      <c r="D17" s="196">
        <v>0</v>
      </c>
      <c r="E17" s="196"/>
      <c r="F17" s="196"/>
      <c r="G17" s="196">
        <v>3755</v>
      </c>
      <c r="H17" s="196">
        <v>0</v>
      </c>
      <c r="I17" s="196">
        <v>381</v>
      </c>
      <c r="J17" s="200">
        <v>0</v>
      </c>
      <c r="K17" s="201">
        <f t="shared" si="11"/>
        <v>1.4163568773234201</v>
      </c>
      <c r="L17" s="201">
        <f t="shared" si="1"/>
        <v>1</v>
      </c>
      <c r="M17" s="196">
        <f>'бюджеты поселений'!BH15</f>
        <v>0</v>
      </c>
      <c r="N17" s="196" t="s">
        <v>34</v>
      </c>
      <c r="O17" s="196">
        <f>'бюджеты поселений'!BI15</f>
        <v>0</v>
      </c>
      <c r="P17" s="196" t="s">
        <v>34</v>
      </c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215"/>
      <c r="BN17" s="215"/>
      <c r="BO17" s="215"/>
      <c r="BP17" s="215"/>
      <c r="BQ17" s="215"/>
      <c r="BR17" s="215"/>
      <c r="BS17" s="215"/>
      <c r="BT17" s="215"/>
      <c r="BU17" s="215"/>
      <c r="BV17" s="215"/>
      <c r="BW17" s="215"/>
      <c r="BX17" s="215"/>
      <c r="BY17" s="215"/>
      <c r="BZ17" s="215"/>
      <c r="CA17" s="215"/>
      <c r="CB17" s="215"/>
      <c r="CC17" s="215"/>
      <c r="CD17" s="215"/>
      <c r="CE17" s="215"/>
      <c r="CF17" s="215"/>
      <c r="CG17" s="215"/>
      <c r="CH17" s="215"/>
      <c r="CI17" s="215"/>
      <c r="CJ17" s="215"/>
      <c r="CK17" s="215"/>
      <c r="CL17" s="215"/>
      <c r="CM17" s="215"/>
      <c r="CN17" s="215"/>
      <c r="CO17" s="215"/>
      <c r="CP17" s="215"/>
      <c r="CQ17" s="215"/>
      <c r="CR17" s="215"/>
      <c r="CS17" s="215"/>
      <c r="CT17" s="215"/>
      <c r="CU17" s="215"/>
      <c r="CV17" s="215"/>
      <c r="CW17" s="215"/>
      <c r="CX17" s="215"/>
      <c r="CY17" s="215"/>
      <c r="CZ17" s="215"/>
      <c r="DA17" s="215"/>
      <c r="DB17" s="215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  <c r="EY17" s="215"/>
      <c r="EZ17" s="215"/>
    </row>
    <row r="18" spans="1:156" s="216" customFormat="1" ht="18" customHeight="1">
      <c r="A18" s="308" t="s">
        <v>188</v>
      </c>
      <c r="B18" s="309"/>
      <c r="C18" s="233">
        <v>2522</v>
      </c>
      <c r="D18" s="196">
        <v>0</v>
      </c>
      <c r="E18" s="196"/>
      <c r="F18" s="196"/>
      <c r="G18" s="196">
        <v>3594</v>
      </c>
      <c r="H18" s="196">
        <v>0</v>
      </c>
      <c r="I18" s="196">
        <v>1392</v>
      </c>
      <c r="J18" s="200">
        <v>0</v>
      </c>
      <c r="K18" s="201">
        <f t="shared" si="11"/>
        <v>0.55194290245836641</v>
      </c>
      <c r="L18" s="201">
        <f t="shared" si="1"/>
        <v>1</v>
      </c>
      <c r="M18" s="196">
        <f>'бюджеты поселений'!BH16</f>
        <v>0</v>
      </c>
      <c r="N18" s="196" t="s">
        <v>34</v>
      </c>
      <c r="O18" s="196">
        <f>'бюджеты поселений'!BI16</f>
        <v>0</v>
      </c>
      <c r="P18" s="196" t="s">
        <v>34</v>
      </c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  <c r="CF18" s="215"/>
      <c r="CG18" s="215"/>
      <c r="CH18" s="215"/>
      <c r="CI18" s="215"/>
      <c r="CJ18" s="215"/>
      <c r="CK18" s="215"/>
      <c r="CL18" s="215"/>
      <c r="CM18" s="215"/>
      <c r="CN18" s="215"/>
      <c r="CO18" s="215"/>
      <c r="CP18" s="215"/>
      <c r="CQ18" s="215"/>
      <c r="CR18" s="215"/>
      <c r="CS18" s="215"/>
      <c r="CT18" s="215"/>
      <c r="CU18" s="215"/>
      <c r="CV18" s="215"/>
      <c r="CW18" s="215"/>
      <c r="CX18" s="215"/>
      <c r="CY18" s="215"/>
      <c r="CZ18" s="215"/>
      <c r="DA18" s="215"/>
      <c r="DB18" s="215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  <c r="EY18" s="215"/>
      <c r="EZ18" s="215"/>
    </row>
    <row r="19" spans="1:156" s="216" customFormat="1" ht="18" customHeight="1">
      <c r="A19" s="219" t="s">
        <v>189</v>
      </c>
      <c r="B19" s="220"/>
      <c r="C19" s="196">
        <v>2361</v>
      </c>
      <c r="D19" s="196">
        <v>0</v>
      </c>
      <c r="E19" s="196" t="e">
        <f>#REF!+#REF!</f>
        <v>#REF!</v>
      </c>
      <c r="F19" s="196" t="e">
        <f>#REF!+#REF!</f>
        <v>#REF!</v>
      </c>
      <c r="G19" s="196">
        <v>2268</v>
      </c>
      <c r="H19" s="196">
        <v>0</v>
      </c>
      <c r="I19" s="196">
        <v>1235</v>
      </c>
      <c r="J19" s="196">
        <v>0</v>
      </c>
      <c r="K19" s="201">
        <f t="shared" si="11"/>
        <v>0.52308343922066924</v>
      </c>
      <c r="L19" s="201">
        <f t="shared" si="1"/>
        <v>1</v>
      </c>
      <c r="M19" s="196"/>
      <c r="N19" s="196"/>
      <c r="O19" s="196"/>
      <c r="P19" s="196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  <c r="CF19" s="215"/>
      <c r="CG19" s="215"/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215"/>
      <c r="CS19" s="215"/>
      <c r="CT19" s="215"/>
      <c r="CU19" s="215"/>
      <c r="CV19" s="215"/>
      <c r="CW19" s="215"/>
      <c r="CX19" s="215"/>
      <c r="CY19" s="215"/>
      <c r="CZ19" s="215"/>
      <c r="DA19" s="215"/>
      <c r="DB19" s="215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  <c r="EY19" s="215"/>
      <c r="EZ19" s="215"/>
    </row>
    <row r="20" spans="1:156" s="216" customFormat="1" ht="18" customHeight="1">
      <c r="A20" s="219" t="s">
        <v>190</v>
      </c>
      <c r="B20" s="220"/>
      <c r="C20" s="196">
        <v>161</v>
      </c>
      <c r="D20" s="196">
        <v>0</v>
      </c>
      <c r="E20" s="196" t="e">
        <f>#REF!+#REF!+#REF!</f>
        <v>#REF!</v>
      </c>
      <c r="F20" s="196" t="e">
        <f>#REF!+#REF!+#REF!</f>
        <v>#REF!</v>
      </c>
      <c r="G20" s="196">
        <v>1326</v>
      </c>
      <c r="H20" s="196">
        <v>0</v>
      </c>
      <c r="I20" s="196">
        <v>157</v>
      </c>
      <c r="J20" s="196">
        <v>0</v>
      </c>
      <c r="K20" s="201">
        <f t="shared" si="11"/>
        <v>0.97515527950310554</v>
      </c>
      <c r="L20" s="201">
        <f t="shared" si="1"/>
        <v>1</v>
      </c>
      <c r="M20" s="196"/>
      <c r="N20" s="196"/>
      <c r="O20" s="196"/>
      <c r="P20" s="196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  <c r="CF20" s="215"/>
      <c r="CG20" s="215"/>
      <c r="CH20" s="215"/>
      <c r="CI20" s="215"/>
      <c r="CJ20" s="215"/>
      <c r="CK20" s="215"/>
      <c r="CL20" s="215"/>
      <c r="CM20" s="215"/>
      <c r="CN20" s="215"/>
      <c r="CO20" s="215"/>
      <c r="CP20" s="215"/>
      <c r="CQ20" s="215"/>
      <c r="CR20" s="215"/>
      <c r="CS20" s="215"/>
      <c r="CT20" s="215"/>
      <c r="CU20" s="215"/>
      <c r="CV20" s="215"/>
      <c r="CW20" s="215"/>
      <c r="CX20" s="215"/>
      <c r="CY20" s="215"/>
      <c r="CZ20" s="215"/>
      <c r="DA20" s="215"/>
      <c r="DB20" s="215"/>
      <c r="DC20" s="215"/>
      <c r="DD20" s="215"/>
      <c r="DE20" s="215"/>
      <c r="DF20" s="215"/>
      <c r="DG20" s="215"/>
      <c r="DH20" s="215"/>
      <c r="DI20" s="215"/>
      <c r="DJ20" s="215"/>
      <c r="DK20" s="215"/>
      <c r="DL20" s="215"/>
      <c r="DM20" s="215"/>
      <c r="DN20" s="215"/>
      <c r="DO20" s="215"/>
      <c r="DP20" s="215"/>
      <c r="DQ20" s="215"/>
      <c r="DR20" s="215"/>
      <c r="DS20" s="215"/>
      <c r="DT20" s="215"/>
      <c r="DU20" s="215"/>
      <c r="DV20" s="215"/>
      <c r="DW20" s="215"/>
      <c r="DX20" s="215"/>
      <c r="DY20" s="215"/>
      <c r="DZ20" s="215"/>
      <c r="EA20" s="215"/>
      <c r="EB20" s="215"/>
      <c r="EC20" s="215"/>
      <c r="ED20" s="215"/>
      <c r="EE20" s="215"/>
      <c r="EF20" s="215"/>
      <c r="EG20" s="215"/>
      <c r="EH20" s="215"/>
      <c r="EI20" s="215"/>
      <c r="EJ20" s="215"/>
      <c r="EK20" s="215"/>
      <c r="EL20" s="215"/>
      <c r="EM20" s="215"/>
      <c r="EN20" s="215"/>
      <c r="EO20" s="215"/>
      <c r="EP20" s="215"/>
      <c r="EQ20" s="215"/>
      <c r="ER20" s="215"/>
      <c r="ES20" s="215"/>
      <c r="ET20" s="215"/>
      <c r="EU20" s="215"/>
      <c r="EV20" s="215"/>
      <c r="EW20" s="215"/>
      <c r="EX20" s="215"/>
      <c r="EY20" s="215"/>
      <c r="EZ20" s="215"/>
    </row>
    <row r="21" spans="1:156" s="216" customFormat="1" ht="18" customHeight="1">
      <c r="A21" s="308" t="s">
        <v>36</v>
      </c>
      <c r="B21" s="309"/>
      <c r="C21" s="233">
        <v>208</v>
      </c>
      <c r="D21" s="196">
        <v>208</v>
      </c>
      <c r="E21" s="196"/>
      <c r="F21" s="196"/>
      <c r="G21" s="196">
        <v>500</v>
      </c>
      <c r="H21" s="196">
        <v>500</v>
      </c>
      <c r="I21" s="196">
        <v>456</v>
      </c>
      <c r="J21" s="200">
        <v>456</v>
      </c>
      <c r="K21" s="201">
        <f t="shared" si="11"/>
        <v>2.1923076923076925</v>
      </c>
      <c r="L21" s="201">
        <f t="shared" si="1"/>
        <v>2.1923076923076925</v>
      </c>
      <c r="M21" s="196">
        <f>'бюджет округа (района)'!BH17+'бюджеты поселений'!BH17</f>
        <v>0</v>
      </c>
      <c r="N21" s="196">
        <f>'бюджет округа (района)'!BH17</f>
        <v>0</v>
      </c>
      <c r="O21" s="196">
        <f>'бюджет округа (района)'!BI17+'бюджеты поселений'!BI17</f>
        <v>0</v>
      </c>
      <c r="P21" s="196">
        <f>'бюджет округа (района)'!BI17</f>
        <v>0</v>
      </c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  <c r="CF21" s="215"/>
      <c r="CG21" s="215"/>
      <c r="CH21" s="215"/>
      <c r="CI21" s="215"/>
      <c r="CJ21" s="215"/>
      <c r="CK21" s="215"/>
      <c r="CL21" s="215"/>
      <c r="CM21" s="215"/>
      <c r="CN21" s="215"/>
      <c r="CO21" s="215"/>
      <c r="CP21" s="215"/>
      <c r="CQ21" s="215"/>
      <c r="CR21" s="215"/>
      <c r="CS21" s="215"/>
      <c r="CT21" s="215"/>
      <c r="CU21" s="215"/>
      <c r="CV21" s="215"/>
      <c r="CW21" s="215"/>
      <c r="CX21" s="215"/>
      <c r="CY21" s="215"/>
      <c r="CZ21" s="215"/>
      <c r="DA21" s="215"/>
      <c r="DB21" s="215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  <c r="EY21" s="215"/>
      <c r="EZ21" s="215"/>
    </row>
    <row r="22" spans="1:156" s="216" customFormat="1" ht="18" customHeight="1">
      <c r="A22" s="308" t="s">
        <v>37</v>
      </c>
      <c r="B22" s="309"/>
      <c r="C22" s="233">
        <v>1887</v>
      </c>
      <c r="D22" s="196">
        <v>1887</v>
      </c>
      <c r="E22" s="196"/>
      <c r="F22" s="196"/>
      <c r="G22" s="196">
        <v>2800</v>
      </c>
      <c r="H22" s="196">
        <v>2800</v>
      </c>
      <c r="I22" s="196">
        <v>1887</v>
      </c>
      <c r="J22" s="200">
        <v>1887</v>
      </c>
      <c r="K22" s="201">
        <f t="shared" si="11"/>
        <v>1</v>
      </c>
      <c r="L22" s="201">
        <f t="shared" si="1"/>
        <v>1</v>
      </c>
      <c r="M22" s="196">
        <f>'бюджет округа (района)'!BH18+'бюджеты поселений'!BH18</f>
        <v>0</v>
      </c>
      <c r="N22" s="196">
        <f>'бюджет округа (района)'!BH18</f>
        <v>0</v>
      </c>
      <c r="O22" s="196">
        <f>'бюджет округа (района)'!BI18+'бюджеты поселений'!BI18</f>
        <v>0</v>
      </c>
      <c r="P22" s="196">
        <f>'бюджет округа (района)'!BI18</f>
        <v>0</v>
      </c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215"/>
      <c r="CQ22" s="215"/>
      <c r="CR22" s="215"/>
      <c r="CS22" s="215"/>
      <c r="CT22" s="215"/>
      <c r="CU22" s="215"/>
      <c r="CV22" s="215"/>
      <c r="CW22" s="215"/>
      <c r="CX22" s="215"/>
      <c r="CY22" s="215"/>
      <c r="CZ22" s="215"/>
      <c r="DA22" s="215"/>
      <c r="DB22" s="215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  <c r="EY22" s="215"/>
      <c r="EZ22" s="215"/>
    </row>
    <row r="23" spans="1:156" s="216" customFormat="1" ht="18" customHeight="1">
      <c r="A23" s="308" t="s">
        <v>38</v>
      </c>
      <c r="B23" s="309"/>
      <c r="C23" s="233">
        <v>14875</v>
      </c>
      <c r="D23" s="196">
        <v>0</v>
      </c>
      <c r="E23" s="196"/>
      <c r="F23" s="196"/>
      <c r="G23" s="196">
        <v>22262</v>
      </c>
      <c r="H23" s="196">
        <v>0</v>
      </c>
      <c r="I23" s="196">
        <v>16009</v>
      </c>
      <c r="J23" s="200">
        <v>0</v>
      </c>
      <c r="K23" s="201">
        <f t="shared" si="11"/>
        <v>1.076235294117647</v>
      </c>
      <c r="L23" s="201">
        <f t="shared" si="1"/>
        <v>1</v>
      </c>
      <c r="M23" s="196">
        <f>'бюджет округа (района)'!BH19+'бюджеты поселений'!BH19</f>
        <v>0</v>
      </c>
      <c r="N23" s="196">
        <f>'бюджет округа (района)'!BH19</f>
        <v>0</v>
      </c>
      <c r="O23" s="196">
        <f>'бюджет округа (района)'!BI19+'бюджеты поселений'!BI19</f>
        <v>0</v>
      </c>
      <c r="P23" s="196">
        <f>'бюджет округа (района)'!BI19</f>
        <v>0</v>
      </c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  <c r="CF23" s="215"/>
      <c r="CG23" s="215"/>
      <c r="CH23" s="215"/>
      <c r="CI23" s="215"/>
      <c r="CJ23" s="215"/>
      <c r="CK23" s="215"/>
      <c r="CL23" s="215"/>
      <c r="CM23" s="215"/>
      <c r="CN23" s="215"/>
      <c r="CO23" s="215"/>
      <c r="CP23" s="215"/>
      <c r="CQ23" s="215"/>
      <c r="CR23" s="215"/>
      <c r="CS23" s="215"/>
      <c r="CT23" s="215"/>
      <c r="CU23" s="215"/>
      <c r="CV23" s="215"/>
      <c r="CW23" s="215"/>
      <c r="CX23" s="215"/>
      <c r="CY23" s="215"/>
      <c r="CZ23" s="215"/>
      <c r="DA23" s="215"/>
      <c r="DB23" s="215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  <c r="EY23" s="215"/>
      <c r="EZ23" s="215"/>
    </row>
    <row r="24" spans="1:156" s="216" customFormat="1" ht="18" customHeight="1">
      <c r="A24" s="308" t="s">
        <v>39</v>
      </c>
      <c r="B24" s="309"/>
      <c r="C24" s="233">
        <v>9936.4</v>
      </c>
      <c r="D24" s="196">
        <v>7192</v>
      </c>
      <c r="E24" s="196"/>
      <c r="F24" s="196"/>
      <c r="G24" s="196">
        <v>14573.5</v>
      </c>
      <c r="H24" s="196">
        <v>9759.5</v>
      </c>
      <c r="I24" s="196">
        <v>10362</v>
      </c>
      <c r="J24" s="200">
        <v>6632</v>
      </c>
      <c r="K24" s="201">
        <f t="shared" si="11"/>
        <v>1.0428324141540195</v>
      </c>
      <c r="L24" s="201">
        <f t="shared" si="1"/>
        <v>0.92213570634037823</v>
      </c>
      <c r="M24" s="196">
        <f>'бюджет округа (района)'!BH20+'бюджеты поселений'!BH20</f>
        <v>0</v>
      </c>
      <c r="N24" s="196">
        <f>'бюджет округа (района)'!BH20</f>
        <v>0</v>
      </c>
      <c r="O24" s="196">
        <f>'бюджет округа (района)'!BI20+'бюджеты поселений'!BI20</f>
        <v>0</v>
      </c>
      <c r="P24" s="196">
        <f>'бюджет округа (района)'!BI20</f>
        <v>0</v>
      </c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  <c r="CF24" s="215"/>
      <c r="CG24" s="215"/>
      <c r="CH24" s="215"/>
      <c r="CI24" s="215"/>
      <c r="CJ24" s="215"/>
      <c r="CK24" s="215"/>
      <c r="CL24" s="215"/>
      <c r="CM24" s="215"/>
      <c r="CN24" s="215"/>
      <c r="CO24" s="215"/>
      <c r="CP24" s="215"/>
      <c r="CQ24" s="215"/>
      <c r="CR24" s="215"/>
      <c r="CS24" s="215"/>
      <c r="CT24" s="215"/>
      <c r="CU24" s="215"/>
      <c r="CV24" s="215"/>
      <c r="CW24" s="215"/>
      <c r="CX24" s="215"/>
      <c r="CY24" s="215"/>
      <c r="CZ24" s="215"/>
      <c r="DA24" s="215"/>
      <c r="DB24" s="215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  <c r="EY24" s="215"/>
      <c r="EZ24" s="215"/>
    </row>
    <row r="25" spans="1:156" s="216" customFormat="1" ht="38.25" customHeight="1">
      <c r="A25" s="310" t="s">
        <v>191</v>
      </c>
      <c r="B25" s="311"/>
      <c r="C25" s="196">
        <v>4595.2</v>
      </c>
      <c r="D25" s="196">
        <v>3269.2</v>
      </c>
      <c r="E25" s="196" t="e">
        <f>#REF!+#REF!+#REF!</f>
        <v>#REF!</v>
      </c>
      <c r="F25" s="196" t="e">
        <f>#REF!+#REF!+#REF!</f>
        <v>#REF!</v>
      </c>
      <c r="G25" s="196">
        <v>6600</v>
      </c>
      <c r="H25" s="196">
        <v>5100</v>
      </c>
      <c r="I25" s="196">
        <v>4853</v>
      </c>
      <c r="J25" s="200">
        <v>3301</v>
      </c>
      <c r="K25" s="201">
        <f t="shared" si="11"/>
        <v>1.0561020194986073</v>
      </c>
      <c r="L25" s="201">
        <f t="shared" si="1"/>
        <v>1.0097271503731799</v>
      </c>
      <c r="M25" s="196"/>
      <c r="N25" s="196"/>
      <c r="O25" s="196"/>
      <c r="P25" s="196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215"/>
      <c r="CG25" s="215"/>
      <c r="CH25" s="215"/>
      <c r="CI25" s="215"/>
      <c r="CJ25" s="215"/>
      <c r="CK25" s="215"/>
      <c r="CL25" s="215"/>
      <c r="CM25" s="215"/>
      <c r="CN25" s="215"/>
      <c r="CO25" s="215"/>
      <c r="CP25" s="215"/>
      <c r="CQ25" s="215"/>
      <c r="CR25" s="215"/>
      <c r="CS25" s="215"/>
      <c r="CT25" s="215"/>
      <c r="CU25" s="215"/>
      <c r="CV25" s="215"/>
      <c r="CW25" s="215"/>
      <c r="CX25" s="215"/>
      <c r="CY25" s="215"/>
      <c r="CZ25" s="215"/>
      <c r="DA25" s="215"/>
      <c r="DB25" s="215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  <c r="EY25" s="215"/>
      <c r="EZ25" s="215"/>
    </row>
    <row r="26" spans="1:156" s="216" customFormat="1" ht="36" customHeight="1">
      <c r="A26" s="310" t="s">
        <v>192</v>
      </c>
      <c r="B26" s="311"/>
      <c r="C26" s="196"/>
      <c r="D26" s="196">
        <v>0</v>
      </c>
      <c r="E26" s="196"/>
      <c r="F26" s="196"/>
      <c r="G26" s="196"/>
      <c r="H26" s="196">
        <v>0</v>
      </c>
      <c r="I26" s="196"/>
      <c r="J26" s="200">
        <v>0</v>
      </c>
      <c r="K26" s="201">
        <f t="shared" si="11"/>
        <v>1</v>
      </c>
      <c r="L26" s="201">
        <f t="shared" si="1"/>
        <v>1</v>
      </c>
      <c r="M26" s="196"/>
      <c r="N26" s="196"/>
      <c r="O26" s="196"/>
      <c r="P26" s="196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</row>
    <row r="27" spans="1:156" s="216" customFormat="1" ht="24.75" customHeight="1">
      <c r="A27" s="310" t="s">
        <v>193</v>
      </c>
      <c r="B27" s="311"/>
      <c r="C27" s="196">
        <v>1311</v>
      </c>
      <c r="D27" s="196">
        <v>591</v>
      </c>
      <c r="E27" s="196"/>
      <c r="F27" s="196"/>
      <c r="G27" s="196">
        <v>2993.4</v>
      </c>
      <c r="H27" s="196">
        <v>995.4</v>
      </c>
      <c r="I27" s="196">
        <v>2098.8000000000002</v>
      </c>
      <c r="J27" s="200">
        <v>664</v>
      </c>
      <c r="K27" s="201">
        <f t="shared" si="11"/>
        <v>1.6009153318077805</v>
      </c>
      <c r="L27" s="201">
        <f t="shared" si="1"/>
        <v>1.1235194585448391</v>
      </c>
      <c r="M27" s="196"/>
      <c r="N27" s="196"/>
      <c r="O27" s="196"/>
      <c r="P27" s="196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  <c r="CF27" s="215"/>
      <c r="CG27" s="215"/>
      <c r="CH27" s="215"/>
      <c r="CI27" s="215"/>
      <c r="CJ27" s="215"/>
      <c r="CK27" s="215"/>
      <c r="CL27" s="215"/>
      <c r="CM27" s="215"/>
      <c r="CN27" s="215"/>
      <c r="CO27" s="215"/>
      <c r="CP27" s="215"/>
      <c r="CQ27" s="215"/>
      <c r="CR27" s="215"/>
      <c r="CS27" s="215"/>
      <c r="CT27" s="215"/>
      <c r="CU27" s="215"/>
      <c r="CV27" s="215"/>
      <c r="CW27" s="215"/>
      <c r="CX27" s="215"/>
      <c r="CY27" s="215"/>
      <c r="CZ27" s="215"/>
      <c r="DA27" s="215"/>
      <c r="DB27" s="215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  <c r="EY27" s="215"/>
      <c r="EZ27" s="215"/>
    </row>
    <row r="28" spans="1:156" s="216" customFormat="1" ht="37.5" customHeight="1">
      <c r="A28" s="310" t="s">
        <v>194</v>
      </c>
      <c r="B28" s="311"/>
      <c r="C28" s="196"/>
      <c r="D28" s="196">
        <v>0</v>
      </c>
      <c r="E28" s="196"/>
      <c r="F28" s="196"/>
      <c r="G28" s="196"/>
      <c r="H28" s="196">
        <v>0</v>
      </c>
      <c r="I28" s="196"/>
      <c r="J28" s="200">
        <v>0</v>
      </c>
      <c r="K28" s="201">
        <f t="shared" si="11"/>
        <v>1</v>
      </c>
      <c r="L28" s="201">
        <f t="shared" si="1"/>
        <v>1</v>
      </c>
      <c r="M28" s="196"/>
      <c r="N28" s="196"/>
      <c r="O28" s="196"/>
      <c r="P28" s="196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</row>
    <row r="29" spans="1:156" s="216" customFormat="1" ht="18" customHeight="1">
      <c r="A29" s="310" t="s">
        <v>195</v>
      </c>
      <c r="B29" s="311"/>
      <c r="C29" s="196">
        <v>4030.2</v>
      </c>
      <c r="D29" s="196">
        <v>3188.2</v>
      </c>
      <c r="E29" s="196"/>
      <c r="F29" s="196"/>
      <c r="G29" s="196">
        <v>4979.1000000000004</v>
      </c>
      <c r="H29" s="196">
        <v>3664.1</v>
      </c>
      <c r="I29" s="196">
        <v>3410.6</v>
      </c>
      <c r="J29" s="200">
        <v>2667</v>
      </c>
      <c r="K29" s="201">
        <f t="shared" si="11"/>
        <v>0.84626073147734604</v>
      </c>
      <c r="L29" s="201">
        <f t="shared" si="1"/>
        <v>0.83652217552223829</v>
      </c>
      <c r="M29" s="196"/>
      <c r="N29" s="196"/>
      <c r="O29" s="196"/>
      <c r="P29" s="196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5"/>
      <c r="CT29" s="215"/>
      <c r="CU29" s="215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  <c r="EY29" s="215"/>
      <c r="EZ29" s="215"/>
    </row>
    <row r="30" spans="1:156" s="216" customFormat="1" ht="18" customHeight="1">
      <c r="A30" s="308" t="s">
        <v>40</v>
      </c>
      <c r="B30" s="309"/>
      <c r="C30" s="233">
        <v>38</v>
      </c>
      <c r="D30" s="196">
        <v>38</v>
      </c>
      <c r="E30" s="196"/>
      <c r="F30" s="196"/>
      <c r="G30" s="196">
        <v>34.299999999999997</v>
      </c>
      <c r="H30" s="196">
        <v>34.299999999999997</v>
      </c>
      <c r="I30" s="196">
        <v>-7.8</v>
      </c>
      <c r="J30" s="200">
        <v>-7.8</v>
      </c>
      <c r="K30" s="201">
        <f t="shared" si="11"/>
        <v>-0.20526315789473684</v>
      </c>
      <c r="L30" s="201">
        <f t="shared" si="1"/>
        <v>-0.20526315789473684</v>
      </c>
      <c r="M30" s="196">
        <f>'бюджет округа (района)'!BH21+'бюджеты поселений'!BH21</f>
        <v>0</v>
      </c>
      <c r="N30" s="196">
        <f>'бюджет округа (района)'!BH21</f>
        <v>0</v>
      </c>
      <c r="O30" s="196">
        <f>'бюджет округа (района)'!BI21+'бюджеты поселений'!BI21</f>
        <v>0</v>
      </c>
      <c r="P30" s="196">
        <f>'бюджет округа (района)'!BI21</f>
        <v>0</v>
      </c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5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  <c r="EY30" s="215"/>
      <c r="EZ30" s="215"/>
    </row>
    <row r="31" spans="1:156" s="216" customFormat="1" ht="18" customHeight="1">
      <c r="A31" s="308" t="s">
        <v>41</v>
      </c>
      <c r="B31" s="309"/>
      <c r="C31" s="233">
        <v>11216</v>
      </c>
      <c r="D31" s="196">
        <v>11071</v>
      </c>
      <c r="E31" s="196"/>
      <c r="F31" s="196"/>
      <c r="G31" s="196">
        <v>25265.74</v>
      </c>
      <c r="H31" s="196">
        <v>24876.74</v>
      </c>
      <c r="I31" s="196">
        <v>18089</v>
      </c>
      <c r="J31" s="200">
        <v>18038</v>
      </c>
      <c r="K31" s="201">
        <f t="shared" si="11"/>
        <v>1.6127853067047075</v>
      </c>
      <c r="L31" s="201">
        <f t="shared" si="1"/>
        <v>1.6293017794237197</v>
      </c>
      <c r="M31" s="196">
        <f>'бюджет округа (района)'!BH22+'бюджеты поселений'!BH22</f>
        <v>0</v>
      </c>
      <c r="N31" s="196">
        <f>'бюджет округа (района)'!BH22</f>
        <v>0</v>
      </c>
      <c r="O31" s="196">
        <f>'бюджет округа (района)'!BI22+'бюджеты поселений'!BI22</f>
        <v>0</v>
      </c>
      <c r="P31" s="196">
        <f>'бюджет округа (района)'!BI22</f>
        <v>0</v>
      </c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5"/>
      <c r="CS31" s="215"/>
      <c r="CT31" s="215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  <c r="EY31" s="215"/>
      <c r="EZ31" s="215"/>
    </row>
    <row r="32" spans="1:156" s="216" customFormat="1" ht="18" customHeight="1">
      <c r="A32" s="310" t="s">
        <v>196</v>
      </c>
      <c r="B32" s="311"/>
      <c r="C32" s="196">
        <v>0</v>
      </c>
      <c r="D32" s="196">
        <v>0</v>
      </c>
      <c r="E32" s="196"/>
      <c r="F32" s="196"/>
      <c r="G32" s="196">
        <v>389</v>
      </c>
      <c r="H32" s="196">
        <v>0</v>
      </c>
      <c r="I32" s="196">
        <v>51</v>
      </c>
      <c r="J32" s="200">
        <v>0</v>
      </c>
      <c r="K32" s="201">
        <f t="shared" si="11"/>
        <v>1</v>
      </c>
      <c r="L32" s="201">
        <f t="shared" si="1"/>
        <v>1</v>
      </c>
      <c r="M32" s="196"/>
      <c r="N32" s="196"/>
      <c r="O32" s="196"/>
      <c r="P32" s="196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  <c r="EY32" s="215"/>
      <c r="EZ32" s="215"/>
    </row>
    <row r="33" spans="1:156" s="216" customFormat="1" ht="18" customHeight="1">
      <c r="A33" s="310" t="s">
        <v>197</v>
      </c>
      <c r="B33" s="311"/>
      <c r="C33" s="196">
        <v>9197</v>
      </c>
      <c r="D33" s="196">
        <v>7837</v>
      </c>
      <c r="E33" s="196"/>
      <c r="F33" s="196"/>
      <c r="G33" s="196">
        <v>30839</v>
      </c>
      <c r="H33" s="196">
        <v>30839</v>
      </c>
      <c r="I33" s="196">
        <v>18038</v>
      </c>
      <c r="J33" s="200">
        <v>18038</v>
      </c>
      <c r="K33" s="201">
        <f t="shared" si="11"/>
        <v>1.9612917255626834</v>
      </c>
      <c r="L33" s="201">
        <f t="shared" si="1"/>
        <v>2.3016460380247543</v>
      </c>
      <c r="M33" s="196"/>
      <c r="N33" s="196"/>
      <c r="O33" s="196"/>
      <c r="P33" s="196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15"/>
      <c r="BL33" s="215"/>
      <c r="BM33" s="215"/>
      <c r="BN33" s="215"/>
      <c r="BO33" s="215"/>
      <c r="BP33" s="215"/>
      <c r="BQ33" s="215"/>
      <c r="BR33" s="215"/>
      <c r="BS33" s="215"/>
      <c r="BT33" s="215"/>
      <c r="BU33" s="215"/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  <c r="CG33" s="215"/>
      <c r="CH33" s="215"/>
      <c r="CI33" s="215"/>
      <c r="CJ33" s="215"/>
      <c r="CK33" s="215"/>
      <c r="CL33" s="215"/>
      <c r="CM33" s="215"/>
      <c r="CN33" s="215"/>
      <c r="CO33" s="215"/>
      <c r="CP33" s="215"/>
      <c r="CQ33" s="215"/>
      <c r="CR33" s="215"/>
      <c r="CS33" s="215"/>
      <c r="CT33" s="215"/>
      <c r="CU33" s="215"/>
      <c r="CV33" s="215"/>
      <c r="CW33" s="215"/>
      <c r="CX33" s="215"/>
      <c r="CY33" s="215"/>
      <c r="CZ33" s="215"/>
      <c r="DA33" s="215"/>
      <c r="DB33" s="215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  <c r="EY33" s="215"/>
      <c r="EZ33" s="215"/>
    </row>
    <row r="34" spans="1:156" s="216" customFormat="1" ht="18" customHeight="1">
      <c r="A34" s="310" t="s">
        <v>198</v>
      </c>
      <c r="B34" s="311"/>
      <c r="C34" s="196">
        <v>9181</v>
      </c>
      <c r="D34" s="196">
        <v>7822</v>
      </c>
      <c r="E34" s="196"/>
      <c r="F34" s="196"/>
      <c r="G34" s="196">
        <v>24838.74</v>
      </c>
      <c r="H34" s="196">
        <v>24838.74</v>
      </c>
      <c r="I34" s="196">
        <v>13101</v>
      </c>
      <c r="J34" s="200">
        <v>13101</v>
      </c>
      <c r="K34" s="201">
        <f t="shared" si="11"/>
        <v>1.4269687397886941</v>
      </c>
      <c r="L34" s="201">
        <f t="shared" si="1"/>
        <v>1.6748913321401175</v>
      </c>
      <c r="M34" s="196"/>
      <c r="N34" s="196"/>
      <c r="O34" s="196"/>
      <c r="P34" s="196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5"/>
      <c r="BN34" s="215"/>
      <c r="BO34" s="215"/>
      <c r="BP34" s="215"/>
      <c r="BQ34" s="215"/>
      <c r="BR34" s="215"/>
      <c r="BS34" s="215"/>
      <c r="BT34" s="215"/>
      <c r="BU34" s="215"/>
      <c r="BV34" s="215"/>
      <c r="BW34" s="215"/>
      <c r="BX34" s="215"/>
      <c r="BY34" s="215"/>
      <c r="BZ34" s="215"/>
      <c r="CA34" s="215"/>
      <c r="CB34" s="215"/>
      <c r="CC34" s="215"/>
      <c r="CD34" s="215"/>
      <c r="CE34" s="215"/>
      <c r="CF34" s="215"/>
      <c r="CG34" s="215"/>
      <c r="CH34" s="215"/>
      <c r="CI34" s="215"/>
      <c r="CJ34" s="215"/>
      <c r="CK34" s="215"/>
      <c r="CL34" s="215"/>
      <c r="CM34" s="215"/>
      <c r="CN34" s="215"/>
      <c r="CO34" s="215"/>
      <c r="CP34" s="215"/>
      <c r="CQ34" s="215"/>
      <c r="CR34" s="215"/>
      <c r="CS34" s="215"/>
      <c r="CT34" s="215"/>
      <c r="CU34" s="215"/>
      <c r="CV34" s="215"/>
      <c r="CW34" s="215"/>
      <c r="CX34" s="215"/>
      <c r="CY34" s="215"/>
      <c r="CZ34" s="215"/>
      <c r="DA34" s="215"/>
      <c r="DB34" s="215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  <c r="EY34" s="215"/>
      <c r="EZ34" s="215"/>
    </row>
    <row r="35" spans="1:156" s="216" customFormat="1" ht="18" customHeight="1">
      <c r="A35" s="308" t="s">
        <v>89</v>
      </c>
      <c r="B35" s="309"/>
      <c r="C35" s="233">
        <v>670</v>
      </c>
      <c r="D35" s="196">
        <v>427</v>
      </c>
      <c r="E35" s="196"/>
      <c r="F35" s="196"/>
      <c r="G35" s="196">
        <v>2779.9</v>
      </c>
      <c r="H35" s="196">
        <v>1324.9</v>
      </c>
      <c r="I35" s="196">
        <v>2453.5</v>
      </c>
      <c r="J35" s="200">
        <v>1006</v>
      </c>
      <c r="K35" s="201">
        <f t="shared" si="11"/>
        <v>3.6619402985074627</v>
      </c>
      <c r="L35" s="201">
        <f t="shared" si="1"/>
        <v>2.3559718969555035</v>
      </c>
      <c r="M35" s="196">
        <f>'бюджет округа (района)'!BH23+'бюджеты поселений'!BH23</f>
        <v>0</v>
      </c>
      <c r="N35" s="196">
        <f>'бюджет округа (района)'!BH23</f>
        <v>0</v>
      </c>
      <c r="O35" s="196">
        <f>'бюджет округа (района)'!BI23+'бюджеты поселений'!BI23</f>
        <v>0</v>
      </c>
      <c r="P35" s="196">
        <f>'бюджет округа (района)'!BI23</f>
        <v>0</v>
      </c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5"/>
      <c r="BN35" s="215"/>
      <c r="BO35" s="215"/>
      <c r="BP35" s="215"/>
      <c r="BQ35" s="215"/>
      <c r="BR35" s="215"/>
      <c r="BS35" s="215"/>
      <c r="BT35" s="215"/>
      <c r="BU35" s="215"/>
      <c r="BV35" s="215"/>
      <c r="BW35" s="215"/>
      <c r="BX35" s="215"/>
      <c r="BY35" s="215"/>
      <c r="BZ35" s="215"/>
      <c r="CA35" s="215"/>
      <c r="CB35" s="215"/>
      <c r="CC35" s="215"/>
      <c r="CD35" s="215"/>
      <c r="CE35" s="215"/>
      <c r="CF35" s="215"/>
      <c r="CG35" s="215"/>
      <c r="CH35" s="215"/>
      <c r="CI35" s="215"/>
      <c r="CJ35" s="215"/>
      <c r="CK35" s="215"/>
      <c r="CL35" s="215"/>
      <c r="CM35" s="215"/>
      <c r="CN35" s="215"/>
      <c r="CO35" s="215"/>
      <c r="CP35" s="215"/>
      <c r="CQ35" s="215"/>
      <c r="CR35" s="215"/>
      <c r="CS35" s="215"/>
      <c r="CT35" s="215"/>
      <c r="CU35" s="215"/>
      <c r="CV35" s="215"/>
      <c r="CW35" s="215"/>
      <c r="CX35" s="215"/>
      <c r="CY35" s="215"/>
      <c r="CZ35" s="215"/>
      <c r="DA35" s="215"/>
      <c r="DB35" s="215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  <c r="EY35" s="215"/>
      <c r="EZ35" s="215"/>
    </row>
    <row r="36" spans="1:156" s="216" customFormat="1" ht="18" customHeight="1">
      <c r="A36" s="308" t="s">
        <v>90</v>
      </c>
      <c r="B36" s="309"/>
      <c r="C36" s="233">
        <v>480</v>
      </c>
      <c r="D36" s="196">
        <v>269</v>
      </c>
      <c r="E36" s="196"/>
      <c r="F36" s="196"/>
      <c r="G36" s="196">
        <v>1567.5</v>
      </c>
      <c r="H36" s="196">
        <v>922</v>
      </c>
      <c r="I36" s="196">
        <v>1415.5</v>
      </c>
      <c r="J36" s="200">
        <v>719</v>
      </c>
      <c r="K36" s="201">
        <f t="shared" si="11"/>
        <v>2.9489583333333331</v>
      </c>
      <c r="L36" s="201">
        <f t="shared" si="1"/>
        <v>2.6728624535315983</v>
      </c>
      <c r="M36" s="196">
        <f>'бюджет округа (района)'!BH24+'бюджеты поселений'!BH24</f>
        <v>0</v>
      </c>
      <c r="N36" s="196">
        <f>'бюджет округа (района)'!BH24</f>
        <v>0</v>
      </c>
      <c r="O36" s="196">
        <f>'бюджет округа (района)'!BI24+'бюджеты поселений'!BI24</f>
        <v>0</v>
      </c>
      <c r="P36" s="196">
        <f>'бюджет округа (района)'!BI24</f>
        <v>0</v>
      </c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5"/>
      <c r="BN36" s="215"/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5"/>
      <c r="CG36" s="215"/>
      <c r="CH36" s="215"/>
      <c r="CI36" s="215"/>
      <c r="CJ36" s="215"/>
      <c r="CK36" s="215"/>
      <c r="CL36" s="215"/>
      <c r="CM36" s="215"/>
      <c r="CN36" s="215"/>
      <c r="CO36" s="215"/>
      <c r="CP36" s="215"/>
      <c r="CQ36" s="215"/>
      <c r="CR36" s="215"/>
      <c r="CS36" s="215"/>
      <c r="CT36" s="215"/>
      <c r="CU36" s="215"/>
      <c r="CV36" s="215"/>
      <c r="CW36" s="215"/>
      <c r="CX36" s="215"/>
      <c r="CY36" s="215"/>
      <c r="CZ36" s="215"/>
      <c r="DA36" s="215"/>
      <c r="DB36" s="215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  <c r="EY36" s="215"/>
      <c r="EZ36" s="215"/>
    </row>
    <row r="37" spans="1:156" s="216" customFormat="1" ht="18" customHeight="1">
      <c r="A37" s="310" t="s">
        <v>199</v>
      </c>
      <c r="B37" s="311"/>
      <c r="C37" s="196">
        <v>480</v>
      </c>
      <c r="D37" s="196">
        <v>269</v>
      </c>
      <c r="E37" s="196"/>
      <c r="F37" s="196"/>
      <c r="G37" s="196">
        <v>1568</v>
      </c>
      <c r="H37" s="196">
        <v>922</v>
      </c>
      <c r="I37" s="196">
        <v>1415.5</v>
      </c>
      <c r="J37" s="200">
        <v>719</v>
      </c>
      <c r="K37" s="201">
        <f t="shared" si="11"/>
        <v>2.9489583333333331</v>
      </c>
      <c r="L37" s="201">
        <f t="shared" si="1"/>
        <v>2.6728624535315983</v>
      </c>
      <c r="M37" s="196"/>
      <c r="N37" s="196"/>
      <c r="O37" s="196"/>
      <c r="P37" s="196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15"/>
      <c r="CH37" s="215"/>
      <c r="CI37" s="215"/>
      <c r="CJ37" s="215"/>
      <c r="CK37" s="215"/>
      <c r="CL37" s="215"/>
      <c r="CM37" s="215"/>
      <c r="CN37" s="215"/>
      <c r="CO37" s="215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  <c r="EY37" s="215"/>
      <c r="EZ37" s="215"/>
    </row>
    <row r="38" spans="1:156" s="216" customFormat="1" ht="18" customHeight="1">
      <c r="A38" s="310" t="s">
        <v>200</v>
      </c>
      <c r="B38" s="311"/>
      <c r="C38" s="196"/>
      <c r="D38" s="196"/>
      <c r="E38" s="196"/>
      <c r="F38" s="196"/>
      <c r="G38" s="196"/>
      <c r="H38" s="196"/>
      <c r="I38" s="196"/>
      <c r="J38" s="200"/>
      <c r="K38" s="201"/>
      <c r="L38" s="201"/>
      <c r="M38" s="196"/>
      <c r="N38" s="196"/>
      <c r="O38" s="196"/>
      <c r="P38" s="196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  <c r="CJ38" s="215"/>
      <c r="CK38" s="215"/>
      <c r="CL38" s="215"/>
      <c r="CM38" s="215"/>
      <c r="CN38" s="215"/>
      <c r="CO38" s="215"/>
      <c r="CP38" s="215"/>
      <c r="CQ38" s="215"/>
      <c r="CR38" s="215"/>
      <c r="CS38" s="215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  <c r="EY38" s="215"/>
      <c r="EZ38" s="215"/>
    </row>
    <row r="39" spans="1:156" s="216" customFormat="1" ht="18" customHeight="1">
      <c r="A39" s="308" t="s">
        <v>42</v>
      </c>
      <c r="B39" s="309"/>
      <c r="C39" s="233">
        <v>1743.4</v>
      </c>
      <c r="D39" s="196">
        <v>1767</v>
      </c>
      <c r="E39" s="196"/>
      <c r="F39" s="196"/>
      <c r="G39" s="196">
        <v>1600</v>
      </c>
      <c r="H39" s="196">
        <v>1600</v>
      </c>
      <c r="I39" s="196">
        <v>1563</v>
      </c>
      <c r="J39" s="200">
        <v>1563</v>
      </c>
      <c r="K39" s="201">
        <f t="shared" ref="K39:K52" si="12">IF(C39=0,1,I39/C39)</f>
        <v>0.896524033497763</v>
      </c>
      <c r="L39" s="201">
        <f t="shared" ref="L39:L52" si="13">IF(D39=0,1,J39/D39)</f>
        <v>0.88455008488964348</v>
      </c>
      <c r="M39" s="196">
        <f>'бюджет округа (района)'!BH25+'бюджеты поселений'!BH25</f>
        <v>0</v>
      </c>
      <c r="N39" s="196">
        <f>'бюджет округа (района)'!BH25</f>
        <v>0</v>
      </c>
      <c r="O39" s="196">
        <f>'бюджет округа (района)'!BI25+'бюджеты поселений'!BI25</f>
        <v>0</v>
      </c>
      <c r="P39" s="196">
        <f>'бюджет округа (района)'!BI25</f>
        <v>0</v>
      </c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5"/>
      <c r="BN39" s="215"/>
      <c r="BO39" s="215"/>
      <c r="BP39" s="215"/>
      <c r="BQ39" s="215"/>
      <c r="BR39" s="215"/>
      <c r="BS39" s="215"/>
      <c r="BT39" s="215"/>
      <c r="BU39" s="215"/>
      <c r="BV39" s="215"/>
      <c r="BW39" s="215"/>
      <c r="BX39" s="215"/>
      <c r="BY39" s="215"/>
      <c r="BZ39" s="215"/>
      <c r="CA39" s="215"/>
      <c r="CB39" s="215"/>
      <c r="CC39" s="215"/>
      <c r="CD39" s="215"/>
      <c r="CE39" s="215"/>
      <c r="CF39" s="215"/>
      <c r="CG39" s="215"/>
      <c r="CH39" s="215"/>
      <c r="CI39" s="215"/>
      <c r="CJ39" s="215"/>
      <c r="CK39" s="215"/>
      <c r="CL39" s="215"/>
      <c r="CM39" s="215"/>
      <c r="CN39" s="215"/>
      <c r="CO39" s="215"/>
      <c r="CP39" s="215"/>
      <c r="CQ39" s="215"/>
      <c r="CR39" s="215"/>
      <c r="CS39" s="215"/>
      <c r="CT39" s="215"/>
      <c r="CU39" s="215"/>
      <c r="CV39" s="215"/>
      <c r="CW39" s="215"/>
      <c r="CX39" s="215"/>
      <c r="CY39" s="215"/>
      <c r="CZ39" s="215"/>
      <c r="DA39" s="215"/>
      <c r="DB39" s="215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  <c r="DN39" s="215"/>
      <c r="DO39" s="215"/>
      <c r="DP39" s="215"/>
      <c r="DQ39" s="215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15"/>
      <c r="EL39" s="215"/>
      <c r="EM39" s="215"/>
      <c r="EN39" s="215"/>
      <c r="EO39" s="215"/>
      <c r="EP39" s="215"/>
      <c r="EQ39" s="215"/>
      <c r="ER39" s="215"/>
      <c r="ES39" s="215"/>
      <c r="ET39" s="215"/>
      <c r="EU39" s="215"/>
      <c r="EV39" s="215"/>
      <c r="EW39" s="215"/>
      <c r="EX39" s="215"/>
      <c r="EY39" s="215"/>
      <c r="EZ39" s="215"/>
    </row>
    <row r="40" spans="1:156" s="216" customFormat="1" ht="18" customHeight="1">
      <c r="A40" s="310" t="s">
        <v>201</v>
      </c>
      <c r="B40" s="311"/>
      <c r="C40" s="196">
        <v>958</v>
      </c>
      <c r="D40" s="196">
        <v>958</v>
      </c>
      <c r="E40" s="196"/>
      <c r="F40" s="196"/>
      <c r="G40" s="196">
        <v>245</v>
      </c>
      <c r="H40" s="196">
        <v>245</v>
      </c>
      <c r="I40" s="196">
        <v>597</v>
      </c>
      <c r="J40" s="200">
        <v>597</v>
      </c>
      <c r="K40" s="201">
        <f t="shared" si="12"/>
        <v>0.62317327766179542</v>
      </c>
      <c r="L40" s="201">
        <f t="shared" si="13"/>
        <v>0.62317327766179542</v>
      </c>
      <c r="M40" s="196"/>
      <c r="N40" s="196"/>
      <c r="O40" s="196"/>
      <c r="P40" s="196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5"/>
      <c r="BN40" s="215"/>
      <c r="BO40" s="215"/>
      <c r="BP40" s="215"/>
      <c r="BQ40" s="215"/>
      <c r="BR40" s="215"/>
      <c r="BS40" s="215"/>
      <c r="BT40" s="215"/>
      <c r="BU40" s="215"/>
      <c r="BV40" s="215"/>
      <c r="BW40" s="215"/>
      <c r="BX40" s="215"/>
      <c r="BY40" s="215"/>
      <c r="BZ40" s="215"/>
      <c r="CA40" s="215"/>
      <c r="CB40" s="215"/>
      <c r="CC40" s="215"/>
      <c r="CD40" s="215"/>
      <c r="CE40" s="215"/>
      <c r="CF40" s="215"/>
      <c r="CG40" s="215"/>
      <c r="CH40" s="215"/>
      <c r="CI40" s="215"/>
      <c r="CJ40" s="215"/>
      <c r="CK40" s="215"/>
      <c r="CL40" s="215"/>
      <c r="CM40" s="215"/>
      <c r="CN40" s="215"/>
      <c r="CO40" s="215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  <c r="EY40" s="215"/>
      <c r="EZ40" s="215"/>
    </row>
    <row r="41" spans="1:156" s="216" customFormat="1" ht="18" customHeight="1">
      <c r="A41" s="308" t="s">
        <v>43</v>
      </c>
      <c r="B41" s="309"/>
      <c r="C41" s="233">
        <v>49</v>
      </c>
      <c r="D41" s="196">
        <v>33</v>
      </c>
      <c r="E41" s="196"/>
      <c r="F41" s="196"/>
      <c r="G41" s="196">
        <v>16.100000000000001</v>
      </c>
      <c r="H41" s="196">
        <v>0</v>
      </c>
      <c r="I41" s="196">
        <v>75</v>
      </c>
      <c r="J41" s="200">
        <v>31</v>
      </c>
      <c r="K41" s="201">
        <f t="shared" si="12"/>
        <v>1.5306122448979591</v>
      </c>
      <c r="L41" s="201">
        <f t="shared" si="13"/>
        <v>0.93939393939393945</v>
      </c>
      <c r="M41" s="196">
        <f>'бюджет округа (района)'!BH26+'бюджеты поселений'!BH26</f>
        <v>0</v>
      </c>
      <c r="N41" s="196">
        <f>'бюджет округа (района)'!BH26</f>
        <v>0</v>
      </c>
      <c r="O41" s="196">
        <f>'бюджет округа (района)'!BI26+'бюджеты поселений'!BI26</f>
        <v>0</v>
      </c>
      <c r="P41" s="196">
        <f>'бюджет округа (района)'!BI26</f>
        <v>0</v>
      </c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5"/>
      <c r="BN41" s="215"/>
      <c r="BO41" s="215"/>
      <c r="BP41" s="215"/>
      <c r="BQ41" s="215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  <c r="EY41" s="215"/>
      <c r="EZ41" s="215"/>
    </row>
    <row r="42" spans="1:156" s="213" customFormat="1" ht="17.25">
      <c r="A42" s="304" t="s">
        <v>44</v>
      </c>
      <c r="B42" s="305"/>
      <c r="C42" s="198">
        <v>418340.5</v>
      </c>
      <c r="D42" s="198">
        <v>418349</v>
      </c>
      <c r="E42" s="198">
        <f t="shared" ref="E42:F42" si="14">E43+E50+E51+E52</f>
        <v>0</v>
      </c>
      <c r="F42" s="198">
        <f t="shared" si="14"/>
        <v>0</v>
      </c>
      <c r="G42" s="198">
        <v>735356.70000000007</v>
      </c>
      <c r="H42" s="198">
        <v>735661.10000000009</v>
      </c>
      <c r="I42" s="197">
        <v>375895.1</v>
      </c>
      <c r="J42" s="198">
        <v>379983</v>
      </c>
      <c r="K42" s="199">
        <f t="shared" si="12"/>
        <v>0.89853863061310102</v>
      </c>
      <c r="L42" s="199">
        <f t="shared" si="13"/>
        <v>0.90829188070247568</v>
      </c>
      <c r="M42" s="198" t="e">
        <f>M44+M47+M50+#REF!+M51+M52</f>
        <v>#REF!</v>
      </c>
      <c r="N42" s="198" t="e">
        <f>N44+N47+N50+#REF!+N51+N52</f>
        <v>#REF!</v>
      </c>
      <c r="O42" s="198" t="e">
        <f>O44+O47+O50+#REF!+O51+O52</f>
        <v>#REF!</v>
      </c>
      <c r="P42" s="198" t="e">
        <f>P44+P47+P50+#REF!+P51+P52</f>
        <v>#REF!</v>
      </c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  <c r="ER42" s="212"/>
      <c r="ES42" s="212"/>
      <c r="ET42" s="212"/>
      <c r="EU42" s="212"/>
      <c r="EV42" s="212"/>
      <c r="EW42" s="212"/>
      <c r="EX42" s="212"/>
      <c r="EY42" s="212"/>
      <c r="EZ42" s="212"/>
    </row>
    <row r="43" spans="1:156" s="213" customFormat="1" ht="17.25" customHeight="1">
      <c r="A43" s="304" t="s">
        <v>177</v>
      </c>
      <c r="B43" s="305"/>
      <c r="C43" s="198">
        <v>138994</v>
      </c>
      <c r="D43" s="198">
        <v>145594</v>
      </c>
      <c r="E43" s="198">
        <f t="shared" ref="E43:F43" si="15">SUM(E44:E49)</f>
        <v>0</v>
      </c>
      <c r="F43" s="198">
        <f t="shared" si="15"/>
        <v>0</v>
      </c>
      <c r="G43" s="198">
        <v>174760.1</v>
      </c>
      <c r="H43" s="198">
        <v>183314.7</v>
      </c>
      <c r="I43" s="198">
        <v>132115.5</v>
      </c>
      <c r="J43" s="198">
        <v>138142</v>
      </c>
      <c r="K43" s="201">
        <f t="shared" si="12"/>
        <v>0.95051225232743863</v>
      </c>
      <c r="L43" s="201">
        <f t="shared" si="13"/>
        <v>0.94881657211148807</v>
      </c>
      <c r="M43" s="198"/>
      <c r="N43" s="198"/>
      <c r="O43" s="198"/>
      <c r="P43" s="198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  <c r="ER43" s="212"/>
      <c r="ES43" s="212"/>
      <c r="ET43" s="212"/>
      <c r="EU43" s="212"/>
      <c r="EV43" s="212"/>
      <c r="EW43" s="212"/>
      <c r="EX43" s="212"/>
      <c r="EY43" s="212"/>
      <c r="EZ43" s="212"/>
    </row>
    <row r="44" spans="1:156" s="222" customFormat="1" ht="18" customHeight="1">
      <c r="A44" s="302" t="s">
        <v>181</v>
      </c>
      <c r="B44" s="303"/>
      <c r="C44" s="196">
        <v>126489</v>
      </c>
      <c r="D44" s="196">
        <v>126489</v>
      </c>
      <c r="E44" s="196"/>
      <c r="F44" s="203"/>
      <c r="G44" s="196">
        <v>162300</v>
      </c>
      <c r="H44" s="203">
        <v>162300</v>
      </c>
      <c r="I44" s="197">
        <v>121725</v>
      </c>
      <c r="J44" s="198">
        <v>121725</v>
      </c>
      <c r="K44" s="201">
        <f t="shared" si="12"/>
        <v>0.96233664587434475</v>
      </c>
      <c r="L44" s="201">
        <f t="shared" si="13"/>
        <v>0.96233664587434475</v>
      </c>
      <c r="M44" s="196">
        <f>'бюджет округа (района)'!BH28+'бюджеты поселений'!BH28</f>
        <v>0</v>
      </c>
      <c r="N44" s="203">
        <f>'бюджет округа (района)'!BH28</f>
        <v>0</v>
      </c>
      <c r="O44" s="196">
        <f>'бюджет округа (района)'!BI28+'бюджеты поселений'!BI28</f>
        <v>0</v>
      </c>
      <c r="P44" s="203">
        <f>'бюджет округа (района)'!BI28</f>
        <v>0</v>
      </c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  <c r="EK44" s="221"/>
      <c r="EL44" s="221"/>
      <c r="EM44" s="221"/>
      <c r="EN44" s="221"/>
      <c r="EO44" s="221"/>
      <c r="EP44" s="221"/>
      <c r="EQ44" s="221"/>
      <c r="ER44" s="221"/>
      <c r="ES44" s="221"/>
      <c r="ET44" s="221"/>
      <c r="EU44" s="221"/>
      <c r="EV44" s="221"/>
      <c r="EW44" s="221"/>
      <c r="EX44" s="221"/>
      <c r="EY44" s="221"/>
      <c r="EZ44" s="221"/>
    </row>
    <row r="45" spans="1:156" s="222" customFormat="1" ht="18" customHeight="1">
      <c r="A45" s="302" t="s">
        <v>182</v>
      </c>
      <c r="B45" s="303"/>
      <c r="C45" s="196">
        <v>3262</v>
      </c>
      <c r="D45" s="196">
        <v>3262</v>
      </c>
      <c r="E45" s="196"/>
      <c r="F45" s="203"/>
      <c r="G45" s="196">
        <v>4589</v>
      </c>
      <c r="H45" s="203">
        <v>4589</v>
      </c>
      <c r="I45" s="198">
        <v>4589</v>
      </c>
      <c r="J45" s="198">
        <v>4589</v>
      </c>
      <c r="K45" s="201">
        <f t="shared" si="12"/>
        <v>1.4068056407112202</v>
      </c>
      <c r="L45" s="201">
        <f t="shared" si="13"/>
        <v>1.4068056407112202</v>
      </c>
      <c r="M45" s="196">
        <f>'бюджет округа (района)'!BH29+'бюджеты поселений'!BH29</f>
        <v>0</v>
      </c>
      <c r="N45" s="203">
        <f>'бюджет округа (района)'!BH29</f>
        <v>0</v>
      </c>
      <c r="O45" s="196">
        <f>'бюджет округа (района)'!BI29+'бюджеты поселений'!BI29</f>
        <v>0</v>
      </c>
      <c r="P45" s="203">
        <f>'бюджет округа (района)'!BI29</f>
        <v>0</v>
      </c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1"/>
      <c r="CJ45" s="221"/>
      <c r="CK45" s="221"/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1"/>
      <c r="DL45" s="221"/>
      <c r="DM45" s="221"/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  <c r="EK45" s="221"/>
      <c r="EL45" s="221"/>
      <c r="EM45" s="221"/>
      <c r="EN45" s="221"/>
      <c r="EO45" s="221"/>
      <c r="EP45" s="221"/>
      <c r="EQ45" s="221"/>
      <c r="ER45" s="221"/>
      <c r="ES45" s="221"/>
      <c r="ET45" s="221"/>
      <c r="EU45" s="221"/>
      <c r="EV45" s="221"/>
      <c r="EW45" s="221"/>
      <c r="EX45" s="221"/>
      <c r="EY45" s="221"/>
      <c r="EZ45" s="221"/>
    </row>
    <row r="46" spans="1:156" s="222" customFormat="1" ht="18" customHeight="1">
      <c r="A46" s="223" t="s">
        <v>183</v>
      </c>
      <c r="B46" s="224"/>
      <c r="C46" s="196">
        <v>2187</v>
      </c>
      <c r="D46" s="196">
        <v>2187</v>
      </c>
      <c r="E46" s="196"/>
      <c r="F46" s="203"/>
      <c r="G46" s="196">
        <v>3562.8999999999996</v>
      </c>
      <c r="H46" s="203">
        <v>3563</v>
      </c>
      <c r="I46" s="197">
        <v>2672.7</v>
      </c>
      <c r="J46" s="198">
        <v>2673</v>
      </c>
      <c r="K46" s="201">
        <f t="shared" si="12"/>
        <v>1.222085048010974</v>
      </c>
      <c r="L46" s="201">
        <f t="shared" si="13"/>
        <v>1.2222222222222223</v>
      </c>
      <c r="M46" s="196"/>
      <c r="N46" s="203"/>
      <c r="O46" s="196"/>
      <c r="P46" s="203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1"/>
      <c r="BN46" s="221"/>
      <c r="BO46" s="221"/>
      <c r="BP46" s="221"/>
      <c r="BQ46" s="221"/>
      <c r="BR46" s="221"/>
      <c r="BS46" s="221"/>
      <c r="BT46" s="221"/>
      <c r="BU46" s="221"/>
      <c r="BV46" s="221"/>
      <c r="BW46" s="221"/>
      <c r="BX46" s="221"/>
      <c r="BY46" s="221"/>
      <c r="BZ46" s="221"/>
      <c r="CA46" s="221"/>
      <c r="CB46" s="221"/>
      <c r="CC46" s="221"/>
      <c r="CD46" s="221"/>
      <c r="CE46" s="221"/>
      <c r="CF46" s="221"/>
      <c r="CG46" s="221"/>
      <c r="CH46" s="221"/>
      <c r="CI46" s="221"/>
      <c r="CJ46" s="221"/>
      <c r="CK46" s="221"/>
      <c r="CL46" s="221"/>
      <c r="CM46" s="221"/>
      <c r="CN46" s="221"/>
      <c r="CO46" s="221"/>
      <c r="CP46" s="221"/>
      <c r="CQ46" s="221"/>
      <c r="CR46" s="221"/>
      <c r="CS46" s="221"/>
      <c r="CT46" s="221"/>
      <c r="CU46" s="221"/>
      <c r="CV46" s="221"/>
      <c r="CW46" s="221"/>
      <c r="CX46" s="221"/>
      <c r="CY46" s="221"/>
      <c r="CZ46" s="221"/>
      <c r="DA46" s="221"/>
      <c r="DB46" s="221"/>
      <c r="DC46" s="221"/>
      <c r="DD46" s="221"/>
      <c r="DE46" s="221"/>
      <c r="DF46" s="221"/>
      <c r="DG46" s="221"/>
      <c r="DH46" s="221"/>
      <c r="DI46" s="221"/>
      <c r="DJ46" s="221"/>
      <c r="DK46" s="221"/>
      <c r="DL46" s="221"/>
      <c r="DM46" s="221"/>
      <c r="DN46" s="221"/>
      <c r="DO46" s="221"/>
      <c r="DP46" s="221"/>
      <c r="DQ46" s="221"/>
      <c r="DR46" s="221"/>
      <c r="DS46" s="221"/>
      <c r="DT46" s="221"/>
      <c r="DU46" s="221"/>
      <c r="DV46" s="221"/>
      <c r="DW46" s="221"/>
      <c r="DX46" s="221"/>
      <c r="DY46" s="221"/>
      <c r="DZ46" s="221"/>
      <c r="EA46" s="221"/>
      <c r="EB46" s="221"/>
      <c r="EC46" s="221"/>
      <c r="ED46" s="221"/>
      <c r="EE46" s="221"/>
      <c r="EF46" s="221"/>
      <c r="EG46" s="221"/>
      <c r="EH46" s="221"/>
      <c r="EI46" s="221"/>
      <c r="EJ46" s="221"/>
      <c r="EK46" s="221"/>
      <c r="EL46" s="221"/>
      <c r="EM46" s="221"/>
      <c r="EN46" s="221"/>
      <c r="EO46" s="221"/>
      <c r="EP46" s="221"/>
      <c r="EQ46" s="221"/>
      <c r="ER46" s="221"/>
      <c r="ES46" s="221"/>
      <c r="ET46" s="221"/>
      <c r="EU46" s="221"/>
      <c r="EV46" s="221"/>
      <c r="EW46" s="221"/>
      <c r="EX46" s="221"/>
      <c r="EY46" s="221"/>
      <c r="EZ46" s="221"/>
    </row>
    <row r="47" spans="1:156" s="222" customFormat="1" ht="18" customHeight="1">
      <c r="A47" s="302" t="s">
        <v>184</v>
      </c>
      <c r="B47" s="303"/>
      <c r="C47" s="196">
        <v>0</v>
      </c>
      <c r="D47" s="196">
        <v>0</v>
      </c>
      <c r="E47" s="196"/>
      <c r="F47" s="203"/>
      <c r="G47" s="196">
        <v>0</v>
      </c>
      <c r="H47" s="203">
        <v>0</v>
      </c>
      <c r="I47" s="198">
        <v>0</v>
      </c>
      <c r="J47" s="198">
        <v>0</v>
      </c>
      <c r="K47" s="201">
        <f t="shared" si="12"/>
        <v>1</v>
      </c>
      <c r="L47" s="201">
        <f t="shared" si="13"/>
        <v>1</v>
      </c>
      <c r="M47" s="196">
        <f>'бюджет округа (района)'!BH29+'бюджеты поселений'!BH29</f>
        <v>0</v>
      </c>
      <c r="N47" s="203">
        <f>'бюджет округа (района)'!BH29</f>
        <v>0</v>
      </c>
      <c r="O47" s="196">
        <f>'бюджет округа (района)'!BI29+'бюджеты поселений'!BI29</f>
        <v>0</v>
      </c>
      <c r="P47" s="203">
        <f>'бюджет округа (района)'!BI29</f>
        <v>0</v>
      </c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1"/>
      <c r="BN47" s="221"/>
      <c r="BO47" s="221"/>
      <c r="BP47" s="221"/>
      <c r="BQ47" s="221"/>
      <c r="BR47" s="221"/>
      <c r="BS47" s="221"/>
      <c r="BT47" s="221"/>
      <c r="BU47" s="221"/>
      <c r="BV47" s="221"/>
      <c r="BW47" s="221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  <c r="CL47" s="221"/>
      <c r="CM47" s="221"/>
      <c r="CN47" s="221"/>
      <c r="CO47" s="221"/>
      <c r="CP47" s="221"/>
      <c r="CQ47" s="221"/>
      <c r="CR47" s="221"/>
      <c r="CS47" s="221"/>
      <c r="CT47" s="221"/>
      <c r="CU47" s="221"/>
      <c r="CV47" s="221"/>
      <c r="CW47" s="221"/>
      <c r="CX47" s="221"/>
      <c r="CY47" s="221"/>
      <c r="CZ47" s="221"/>
      <c r="DA47" s="221"/>
      <c r="DB47" s="221"/>
      <c r="DC47" s="221"/>
      <c r="DD47" s="221"/>
      <c r="DE47" s="221"/>
      <c r="DF47" s="221"/>
      <c r="DG47" s="221"/>
      <c r="DH47" s="221"/>
      <c r="DI47" s="221"/>
      <c r="DJ47" s="221"/>
      <c r="DK47" s="221"/>
      <c r="DL47" s="221"/>
      <c r="DM47" s="221"/>
      <c r="DN47" s="221"/>
      <c r="DO47" s="221"/>
      <c r="DP47" s="221"/>
      <c r="DQ47" s="221"/>
      <c r="DR47" s="221"/>
      <c r="DS47" s="221"/>
      <c r="DT47" s="221"/>
      <c r="DU47" s="221"/>
      <c r="DV47" s="221"/>
      <c r="DW47" s="221"/>
      <c r="DX47" s="221"/>
      <c r="DY47" s="221"/>
      <c r="DZ47" s="221"/>
      <c r="EA47" s="221"/>
      <c r="EB47" s="221"/>
      <c r="EC47" s="221"/>
      <c r="ED47" s="221"/>
      <c r="EE47" s="221"/>
      <c r="EF47" s="221"/>
      <c r="EG47" s="221"/>
      <c r="EH47" s="221"/>
      <c r="EI47" s="221"/>
      <c r="EJ47" s="221"/>
      <c r="EK47" s="221"/>
      <c r="EL47" s="221"/>
      <c r="EM47" s="221"/>
      <c r="EN47" s="221"/>
      <c r="EO47" s="221"/>
      <c r="EP47" s="221"/>
      <c r="EQ47" s="221"/>
      <c r="ER47" s="221"/>
      <c r="ES47" s="221"/>
      <c r="ET47" s="221"/>
      <c r="EU47" s="221"/>
      <c r="EV47" s="221"/>
      <c r="EW47" s="221"/>
      <c r="EX47" s="221"/>
      <c r="EY47" s="221"/>
      <c r="EZ47" s="221"/>
    </row>
    <row r="48" spans="1:156" s="222" customFormat="1" ht="54" customHeight="1">
      <c r="A48" s="223" t="s">
        <v>185</v>
      </c>
      <c r="B48" s="224"/>
      <c r="C48" s="196">
        <v>7056</v>
      </c>
      <c r="D48" s="196">
        <v>7056</v>
      </c>
      <c r="E48" s="196"/>
      <c r="F48" s="203"/>
      <c r="G48" s="196">
        <v>3453</v>
      </c>
      <c r="H48" s="203">
        <v>3453</v>
      </c>
      <c r="I48" s="198">
        <v>2273.6</v>
      </c>
      <c r="J48" s="198">
        <v>2274</v>
      </c>
      <c r="K48" s="201">
        <f t="shared" si="12"/>
        <v>0.32222222222222219</v>
      </c>
      <c r="L48" s="201">
        <f t="shared" si="13"/>
        <v>0.32227891156462585</v>
      </c>
      <c r="M48" s="196"/>
      <c r="N48" s="203"/>
      <c r="O48" s="196"/>
      <c r="P48" s="203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221"/>
      <c r="CZ48" s="221"/>
      <c r="DA48" s="221"/>
      <c r="DB48" s="221"/>
      <c r="DC48" s="221"/>
      <c r="DD48" s="221"/>
      <c r="DE48" s="221"/>
      <c r="DF48" s="221"/>
      <c r="DG48" s="221"/>
      <c r="DH48" s="221"/>
      <c r="DI48" s="221"/>
      <c r="DJ48" s="221"/>
      <c r="DK48" s="221"/>
      <c r="DL48" s="221"/>
      <c r="DM48" s="221"/>
      <c r="DN48" s="221"/>
      <c r="DO48" s="221"/>
      <c r="DP48" s="221"/>
      <c r="DQ48" s="221"/>
      <c r="DR48" s="221"/>
      <c r="DS48" s="221"/>
      <c r="DT48" s="221"/>
      <c r="DU48" s="221"/>
      <c r="DV48" s="221"/>
      <c r="DW48" s="221"/>
      <c r="DX48" s="221"/>
      <c r="DY48" s="221"/>
      <c r="DZ48" s="221"/>
      <c r="EA48" s="221"/>
      <c r="EB48" s="221"/>
      <c r="EC48" s="221"/>
      <c r="ED48" s="221"/>
      <c r="EE48" s="221"/>
      <c r="EF48" s="221"/>
      <c r="EG48" s="221"/>
      <c r="EH48" s="221"/>
      <c r="EI48" s="221"/>
      <c r="EJ48" s="221"/>
      <c r="EK48" s="221"/>
      <c r="EL48" s="221"/>
      <c r="EM48" s="221"/>
      <c r="EN48" s="221"/>
      <c r="EO48" s="221"/>
      <c r="EP48" s="221"/>
      <c r="EQ48" s="221"/>
      <c r="ER48" s="221"/>
      <c r="ES48" s="221"/>
      <c r="ET48" s="221"/>
      <c r="EU48" s="221"/>
      <c r="EV48" s="221"/>
      <c r="EW48" s="221"/>
      <c r="EX48" s="221"/>
      <c r="EY48" s="221"/>
      <c r="EZ48" s="221"/>
    </row>
    <row r="49" spans="1:156" s="222" customFormat="1" ht="18" customHeight="1">
      <c r="A49" s="302" t="s">
        <v>202</v>
      </c>
      <c r="B49" s="303"/>
      <c r="C49" s="196">
        <v>0</v>
      </c>
      <c r="D49" s="196">
        <v>6600</v>
      </c>
      <c r="E49" s="196"/>
      <c r="F49" s="203"/>
      <c r="G49" s="196">
        <v>855.20000000000073</v>
      </c>
      <c r="H49" s="203">
        <v>9409.7000000000007</v>
      </c>
      <c r="I49" s="198">
        <v>855.19999999999891</v>
      </c>
      <c r="J49" s="198">
        <v>6881</v>
      </c>
      <c r="K49" s="201">
        <f t="shared" si="12"/>
        <v>1</v>
      </c>
      <c r="L49" s="201">
        <f t="shared" si="13"/>
        <v>1.0425757575757575</v>
      </c>
      <c r="M49" s="196">
        <f>'бюджет округа (района)'!BH30+'бюджеты поселений'!BH30</f>
        <v>0</v>
      </c>
      <c r="N49" s="203">
        <f>'бюджет округа (района)'!BH30</f>
        <v>0</v>
      </c>
      <c r="O49" s="196">
        <f>'бюджет округа (района)'!BI30+'бюджеты поселений'!BI30</f>
        <v>0</v>
      </c>
      <c r="P49" s="203">
        <f>'бюджет округа (района)'!BI30</f>
        <v>0</v>
      </c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1"/>
      <c r="BN49" s="221"/>
      <c r="BO49" s="221"/>
      <c r="BP49" s="221"/>
      <c r="BQ49" s="221"/>
      <c r="BR49" s="221"/>
      <c r="BS49" s="221"/>
      <c r="BT49" s="221"/>
      <c r="BU49" s="221"/>
      <c r="BV49" s="221"/>
      <c r="BW49" s="221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  <c r="CL49" s="221"/>
      <c r="CM49" s="221"/>
      <c r="CN49" s="221"/>
      <c r="CO49" s="221"/>
      <c r="CP49" s="221"/>
      <c r="CQ49" s="221"/>
      <c r="CR49" s="221"/>
      <c r="CS49" s="221"/>
      <c r="CT49" s="221"/>
      <c r="CU49" s="221"/>
      <c r="CV49" s="221"/>
      <c r="CW49" s="221"/>
      <c r="CX49" s="221"/>
      <c r="CY49" s="221"/>
      <c r="CZ49" s="221"/>
      <c r="DA49" s="221"/>
      <c r="DB49" s="221"/>
      <c r="DC49" s="221"/>
      <c r="DD49" s="221"/>
      <c r="DE49" s="221"/>
      <c r="DF49" s="221"/>
      <c r="DG49" s="221"/>
      <c r="DH49" s="221"/>
      <c r="DI49" s="221"/>
      <c r="DJ49" s="221"/>
      <c r="DK49" s="221"/>
      <c r="DL49" s="221"/>
      <c r="DM49" s="221"/>
      <c r="DN49" s="221"/>
      <c r="DO49" s="221"/>
      <c r="DP49" s="221"/>
      <c r="DQ49" s="221"/>
      <c r="DR49" s="221"/>
      <c r="DS49" s="221"/>
      <c r="DT49" s="221"/>
      <c r="DU49" s="221"/>
      <c r="DV49" s="221"/>
      <c r="DW49" s="221"/>
      <c r="DX49" s="221"/>
      <c r="DY49" s="221"/>
      <c r="DZ49" s="221"/>
      <c r="EA49" s="221"/>
      <c r="EB49" s="221"/>
      <c r="EC49" s="221"/>
      <c r="ED49" s="221"/>
      <c r="EE49" s="221"/>
      <c r="EF49" s="221"/>
      <c r="EG49" s="221"/>
      <c r="EH49" s="221"/>
      <c r="EI49" s="221"/>
      <c r="EJ49" s="221"/>
      <c r="EK49" s="221"/>
      <c r="EL49" s="221"/>
      <c r="EM49" s="221"/>
      <c r="EN49" s="221"/>
      <c r="EO49" s="221"/>
      <c r="EP49" s="221"/>
      <c r="EQ49" s="221"/>
      <c r="ER49" s="221"/>
      <c r="ES49" s="221"/>
      <c r="ET49" s="221"/>
      <c r="EU49" s="221"/>
      <c r="EV49" s="221"/>
      <c r="EW49" s="221"/>
      <c r="EX49" s="221"/>
      <c r="EY49" s="221"/>
      <c r="EZ49" s="221"/>
    </row>
    <row r="50" spans="1:156" s="222" customFormat="1" ht="18" customHeight="1">
      <c r="A50" s="304" t="s">
        <v>178</v>
      </c>
      <c r="B50" s="305"/>
      <c r="C50" s="196">
        <v>279639.5</v>
      </c>
      <c r="D50" s="196">
        <v>273570</v>
      </c>
      <c r="E50" s="196"/>
      <c r="F50" s="203"/>
      <c r="G50" s="196">
        <v>559313.70000000007</v>
      </c>
      <c r="H50" s="203">
        <v>552196.4</v>
      </c>
      <c r="I50" s="198">
        <v>247221</v>
      </c>
      <c r="J50" s="198">
        <v>245939</v>
      </c>
      <c r="K50" s="201">
        <f t="shared" si="12"/>
        <v>0.88407038347586808</v>
      </c>
      <c r="L50" s="201">
        <f t="shared" si="13"/>
        <v>0.89899842819022557</v>
      </c>
      <c r="M50" s="196">
        <f>'бюджет округа (района)'!BH31+'бюджеты поселений'!BH31</f>
        <v>0</v>
      </c>
      <c r="N50" s="203">
        <f>'бюджет округа (района)'!BH31</f>
        <v>0</v>
      </c>
      <c r="O50" s="196">
        <f>'бюджет округа (района)'!BI31+'бюджеты поселений'!BI31</f>
        <v>0</v>
      </c>
      <c r="P50" s="203">
        <f>'бюджет округа (района)'!BI31</f>
        <v>0</v>
      </c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1"/>
      <c r="BN50" s="221"/>
      <c r="BO50" s="221"/>
      <c r="BP50" s="221"/>
      <c r="BQ50" s="221"/>
      <c r="BR50" s="221"/>
      <c r="BS50" s="221"/>
      <c r="BT50" s="221"/>
      <c r="BU50" s="221"/>
      <c r="BV50" s="221"/>
      <c r="BW50" s="221"/>
      <c r="BX50" s="221"/>
      <c r="BY50" s="221"/>
      <c r="BZ50" s="221"/>
      <c r="CA50" s="221"/>
      <c r="CB50" s="221"/>
      <c r="CC50" s="221"/>
      <c r="CD50" s="221"/>
      <c r="CE50" s="221"/>
      <c r="CF50" s="221"/>
      <c r="CG50" s="221"/>
      <c r="CH50" s="221"/>
      <c r="CI50" s="221"/>
      <c r="CJ50" s="221"/>
      <c r="CK50" s="221"/>
      <c r="CL50" s="221"/>
      <c r="CM50" s="221"/>
      <c r="CN50" s="221"/>
      <c r="CO50" s="221"/>
      <c r="CP50" s="221"/>
      <c r="CQ50" s="221"/>
      <c r="CR50" s="221"/>
      <c r="CS50" s="221"/>
      <c r="CT50" s="221"/>
      <c r="CU50" s="221"/>
      <c r="CV50" s="221"/>
      <c r="CW50" s="221"/>
      <c r="CX50" s="221"/>
      <c r="CY50" s="221"/>
      <c r="CZ50" s="221"/>
      <c r="DA50" s="221"/>
      <c r="DB50" s="221"/>
      <c r="DC50" s="221"/>
      <c r="DD50" s="221"/>
      <c r="DE50" s="221"/>
      <c r="DF50" s="221"/>
      <c r="DG50" s="221"/>
      <c r="DH50" s="221"/>
      <c r="DI50" s="221"/>
      <c r="DJ50" s="221"/>
      <c r="DK50" s="221"/>
      <c r="DL50" s="221"/>
      <c r="DM50" s="221"/>
      <c r="DN50" s="221"/>
      <c r="DO50" s="221"/>
      <c r="DP50" s="221"/>
      <c r="DQ50" s="221"/>
      <c r="DR50" s="221"/>
      <c r="DS50" s="221"/>
      <c r="DT50" s="221"/>
      <c r="DU50" s="221"/>
      <c r="DV50" s="221"/>
      <c r="DW50" s="221"/>
      <c r="DX50" s="221"/>
      <c r="DY50" s="221"/>
      <c r="DZ50" s="221"/>
      <c r="EA50" s="221"/>
      <c r="EB50" s="221"/>
      <c r="EC50" s="221"/>
      <c r="ED50" s="221"/>
      <c r="EE50" s="221"/>
      <c r="EF50" s="221"/>
      <c r="EG50" s="221"/>
      <c r="EH50" s="221"/>
      <c r="EI50" s="221"/>
      <c r="EJ50" s="221"/>
      <c r="EK50" s="221"/>
      <c r="EL50" s="221"/>
      <c r="EM50" s="221"/>
      <c r="EN50" s="221"/>
      <c r="EO50" s="221"/>
      <c r="EP50" s="221"/>
      <c r="EQ50" s="221"/>
      <c r="ER50" s="221"/>
      <c r="ES50" s="221"/>
      <c r="ET50" s="221"/>
      <c r="EU50" s="221"/>
      <c r="EV50" s="221"/>
      <c r="EW50" s="221"/>
      <c r="EX50" s="221"/>
      <c r="EY50" s="221"/>
      <c r="EZ50" s="221"/>
    </row>
    <row r="51" spans="1:156" s="225" customFormat="1" ht="18" customHeight="1">
      <c r="A51" s="304" t="s">
        <v>179</v>
      </c>
      <c r="B51" s="305"/>
      <c r="C51" s="196">
        <v>572</v>
      </c>
      <c r="D51" s="196">
        <v>51</v>
      </c>
      <c r="E51" s="196"/>
      <c r="F51" s="203"/>
      <c r="G51" s="196">
        <v>1283.9000000000001</v>
      </c>
      <c r="H51" s="203">
        <v>150</v>
      </c>
      <c r="I51" s="198">
        <v>926.6</v>
      </c>
      <c r="J51" s="198">
        <v>270</v>
      </c>
      <c r="K51" s="201">
        <f t="shared" si="12"/>
        <v>1.61993006993007</v>
      </c>
      <c r="L51" s="201">
        <f t="shared" si="13"/>
        <v>5.2941176470588234</v>
      </c>
      <c r="M51" s="196">
        <f>'бюджет округа (района)'!BH35+'бюджеты поселений'!BH35</f>
        <v>0</v>
      </c>
      <c r="N51" s="203">
        <f>'бюджет округа (района)'!BH35</f>
        <v>0</v>
      </c>
      <c r="O51" s="196">
        <f>'бюджет округа (района)'!BI35+'бюджеты поселений'!BI35</f>
        <v>0</v>
      </c>
      <c r="P51" s="203">
        <f>'бюджет округа (района)'!BI35</f>
        <v>0</v>
      </c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</row>
    <row r="52" spans="1:156" s="225" customFormat="1" ht="18" customHeight="1">
      <c r="A52" s="304" t="s">
        <v>180</v>
      </c>
      <c r="B52" s="305"/>
      <c r="C52" s="196">
        <v>-866</v>
      </c>
      <c r="D52" s="196">
        <v>-866</v>
      </c>
      <c r="E52" s="196"/>
      <c r="F52" s="203"/>
      <c r="G52" s="196">
        <v>0</v>
      </c>
      <c r="H52" s="203">
        <v>0</v>
      </c>
      <c r="I52" s="198">
        <v>-4368</v>
      </c>
      <c r="J52" s="198">
        <v>-4368</v>
      </c>
      <c r="K52" s="201">
        <f t="shared" si="12"/>
        <v>5.043879907621247</v>
      </c>
      <c r="L52" s="201">
        <f t="shared" si="13"/>
        <v>5.043879907621247</v>
      </c>
      <c r="M52" s="196">
        <f>'бюджет округа (района)'!BH36+'бюджеты поселений'!BH36</f>
        <v>0</v>
      </c>
      <c r="N52" s="203">
        <f>'бюджет округа (района)'!BH36</f>
        <v>0</v>
      </c>
      <c r="O52" s="196">
        <f>'бюджет округа (района)'!BI36+'бюджеты поселений'!BI36</f>
        <v>0</v>
      </c>
      <c r="P52" s="203">
        <f>'бюджет округа (района)'!BI36</f>
        <v>0</v>
      </c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</row>
    <row r="53" spans="1:156" s="225" customFormat="1">
      <c r="A53" s="226"/>
      <c r="B53" s="226"/>
      <c r="C53" s="227"/>
      <c r="D53" s="227"/>
      <c r="E53" s="227"/>
      <c r="F53" s="227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</row>
    <row r="54" spans="1:156" s="225" customFormat="1">
      <c r="A54" s="226"/>
      <c r="B54" s="226"/>
      <c r="C54" s="227"/>
      <c r="D54" s="227"/>
      <c r="E54" s="227"/>
      <c r="F54" s="227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</row>
    <row r="55" spans="1:156" s="225" customFormat="1">
      <c r="A55" s="226"/>
      <c r="B55" s="226"/>
      <c r="C55" s="227"/>
      <c r="D55" s="227"/>
      <c r="E55" s="227"/>
      <c r="F55" s="227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</row>
    <row r="56" spans="1:156" s="225" customFormat="1">
      <c r="A56" s="226"/>
      <c r="B56" s="226"/>
      <c r="C56" s="227"/>
      <c r="D56" s="227"/>
      <c r="E56" s="227"/>
      <c r="F56" s="227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</row>
    <row r="57" spans="1:156" s="225" customFormat="1">
      <c r="A57" s="226"/>
      <c r="B57" s="226"/>
      <c r="C57" s="227"/>
      <c r="D57" s="227"/>
      <c r="E57" s="227"/>
      <c r="F57" s="227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</row>
    <row r="58" spans="1:156" s="225" customFormat="1">
      <c r="A58" s="226"/>
      <c r="B58" s="226"/>
      <c r="C58" s="227"/>
      <c r="D58" s="227"/>
      <c r="E58" s="227"/>
      <c r="F58" s="227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</row>
    <row r="59" spans="1:156" s="225" customFormat="1">
      <c r="A59" s="226"/>
      <c r="B59" s="226"/>
      <c r="C59" s="227"/>
      <c r="D59" s="227"/>
      <c r="E59" s="227"/>
      <c r="F59" s="227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</row>
    <row r="60" spans="1:156" s="225" customFormat="1">
      <c r="A60" s="226"/>
      <c r="B60" s="226"/>
      <c r="C60" s="227"/>
      <c r="D60" s="227"/>
      <c r="E60" s="227"/>
      <c r="F60" s="227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</row>
    <row r="61" spans="1:156" s="225" customFormat="1">
      <c r="A61" s="226"/>
      <c r="B61" s="226"/>
      <c r="C61" s="227"/>
      <c r="D61" s="227"/>
      <c r="E61" s="227"/>
      <c r="F61" s="227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</row>
    <row r="62" spans="1:156" s="225" customFormat="1">
      <c r="A62" s="226"/>
      <c r="B62" s="226"/>
      <c r="C62" s="227"/>
      <c r="D62" s="227"/>
      <c r="E62" s="227"/>
      <c r="F62" s="227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</row>
    <row r="63" spans="1:156" s="225" customFormat="1">
      <c r="A63" s="226"/>
      <c r="B63" s="226"/>
      <c r="C63" s="227"/>
      <c r="D63" s="227"/>
      <c r="E63" s="227"/>
      <c r="F63" s="227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</row>
    <row r="64" spans="1:156" s="225" customFormat="1">
      <c r="A64" s="226"/>
      <c r="B64" s="226"/>
      <c r="C64" s="227"/>
      <c r="D64" s="227"/>
      <c r="E64" s="227"/>
      <c r="F64" s="227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</row>
    <row r="65" spans="1:156" s="225" customFormat="1">
      <c r="A65" s="226"/>
      <c r="B65" s="226"/>
      <c r="C65" s="227"/>
      <c r="D65" s="227"/>
      <c r="E65" s="227"/>
      <c r="F65" s="227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</row>
    <row r="66" spans="1:156" s="225" customFormat="1">
      <c r="A66" s="226"/>
      <c r="B66" s="226"/>
      <c r="C66" s="227"/>
      <c r="D66" s="227"/>
      <c r="E66" s="227"/>
      <c r="F66" s="227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</row>
    <row r="67" spans="1:156" s="225" customFormat="1">
      <c r="A67" s="226"/>
      <c r="B67" s="226"/>
      <c r="C67" s="227"/>
      <c r="D67" s="227"/>
      <c r="E67" s="227"/>
      <c r="F67" s="227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</row>
    <row r="68" spans="1:156" s="225" customFormat="1">
      <c r="A68" s="226"/>
      <c r="B68" s="226"/>
      <c r="C68" s="227"/>
      <c r="D68" s="227"/>
      <c r="E68" s="227"/>
      <c r="F68" s="227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</row>
    <row r="69" spans="1:156" s="225" customFormat="1">
      <c r="A69" s="226"/>
      <c r="B69" s="226"/>
      <c r="C69" s="227"/>
      <c r="D69" s="227"/>
      <c r="E69" s="227"/>
      <c r="F69" s="227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</row>
    <row r="70" spans="1:156" s="225" customFormat="1">
      <c r="A70" s="226"/>
      <c r="B70" s="226"/>
      <c r="C70" s="227"/>
      <c r="D70" s="227"/>
      <c r="E70" s="227"/>
      <c r="F70" s="227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</row>
    <row r="71" spans="1:156" s="225" customFormat="1">
      <c r="A71" s="226"/>
      <c r="B71" s="226"/>
      <c r="C71" s="227"/>
      <c r="D71" s="227"/>
      <c r="E71" s="227"/>
      <c r="F71" s="227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</row>
    <row r="72" spans="1:156" s="225" customFormat="1">
      <c r="A72" s="226"/>
      <c r="B72" s="226"/>
      <c r="C72" s="227"/>
      <c r="D72" s="227"/>
      <c r="E72" s="227"/>
      <c r="F72" s="227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</row>
    <row r="73" spans="1:156" s="225" customFormat="1">
      <c r="A73" s="226"/>
      <c r="B73" s="226"/>
      <c r="C73" s="227"/>
      <c r="D73" s="227"/>
      <c r="E73" s="227"/>
      <c r="F73" s="227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</row>
    <row r="74" spans="1:156" s="225" customFormat="1">
      <c r="A74" s="226"/>
      <c r="B74" s="226"/>
      <c r="C74" s="227"/>
      <c r="D74" s="227"/>
      <c r="E74" s="227"/>
      <c r="F74" s="227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</row>
    <row r="75" spans="1:156" s="225" customFormat="1">
      <c r="A75" s="226"/>
      <c r="B75" s="226"/>
      <c r="C75" s="227"/>
      <c r="D75" s="227"/>
      <c r="E75" s="227"/>
      <c r="F75" s="227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</row>
    <row r="76" spans="1:156" s="225" customFormat="1">
      <c r="A76" s="226"/>
      <c r="B76" s="226"/>
      <c r="C76" s="227"/>
      <c r="D76" s="227"/>
      <c r="E76" s="227"/>
      <c r="F76" s="227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</row>
    <row r="77" spans="1:156" s="225" customFormat="1">
      <c r="A77" s="226"/>
      <c r="B77" s="226"/>
      <c r="C77" s="227"/>
      <c r="D77" s="227"/>
      <c r="E77" s="227"/>
      <c r="F77" s="227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</row>
    <row r="78" spans="1:156" s="225" customFormat="1">
      <c r="A78" s="226"/>
      <c r="B78" s="226"/>
      <c r="C78" s="227"/>
      <c r="D78" s="227"/>
      <c r="E78" s="227"/>
      <c r="F78" s="227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</row>
    <row r="79" spans="1:156" s="225" customFormat="1">
      <c r="A79" s="226"/>
      <c r="B79" s="226"/>
      <c r="C79" s="227"/>
      <c r="D79" s="227"/>
      <c r="E79" s="227"/>
      <c r="F79" s="227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</row>
    <row r="80" spans="1:156" s="225" customFormat="1">
      <c r="A80" s="226"/>
      <c r="B80" s="226"/>
      <c r="C80" s="227"/>
      <c r="D80" s="227"/>
      <c r="E80" s="227"/>
      <c r="F80" s="227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</row>
    <row r="81" spans="1:156" s="225" customFormat="1">
      <c r="A81" s="226"/>
      <c r="B81" s="226"/>
      <c r="C81" s="227"/>
      <c r="D81" s="227"/>
      <c r="E81" s="227"/>
      <c r="F81" s="227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</row>
    <row r="82" spans="1:156" s="225" customFormat="1">
      <c r="A82" s="226"/>
      <c r="B82" s="226"/>
      <c r="C82" s="227"/>
      <c r="D82" s="227"/>
      <c r="E82" s="227"/>
      <c r="F82" s="227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</row>
    <row r="83" spans="1:156" s="225" customFormat="1">
      <c r="A83" s="226"/>
      <c r="B83" s="226"/>
      <c r="C83" s="227"/>
      <c r="D83" s="227"/>
      <c r="E83" s="227"/>
      <c r="F83" s="227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</row>
    <row r="84" spans="1:156" s="225" customFormat="1">
      <c r="A84" s="226"/>
      <c r="B84" s="226"/>
      <c r="C84" s="227"/>
      <c r="D84" s="227"/>
      <c r="E84" s="227"/>
      <c r="F84" s="227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</row>
    <row r="85" spans="1:156" s="225" customFormat="1">
      <c r="A85" s="226"/>
      <c r="B85" s="226"/>
      <c r="C85" s="227"/>
      <c r="D85" s="227"/>
      <c r="E85" s="227"/>
      <c r="F85" s="227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</row>
    <row r="86" spans="1:156" s="225" customFormat="1">
      <c r="A86" s="226"/>
      <c r="B86" s="226"/>
      <c r="C86" s="227"/>
      <c r="D86" s="227"/>
      <c r="E86" s="227"/>
      <c r="F86" s="227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</row>
    <row r="87" spans="1:156" s="225" customFormat="1">
      <c r="A87" s="226"/>
      <c r="B87" s="226"/>
      <c r="C87" s="227"/>
      <c r="D87" s="227"/>
      <c r="E87" s="227"/>
      <c r="F87" s="227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</row>
    <row r="88" spans="1:156" s="225" customFormat="1">
      <c r="A88" s="226"/>
      <c r="B88" s="226"/>
      <c r="C88" s="227"/>
      <c r="D88" s="227"/>
      <c r="E88" s="227"/>
      <c r="F88" s="227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</row>
    <row r="89" spans="1:156" s="225" customFormat="1">
      <c r="A89" s="226"/>
      <c r="B89" s="226"/>
      <c r="C89" s="227"/>
      <c r="D89" s="227"/>
      <c r="E89" s="227"/>
      <c r="F89" s="227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</row>
    <row r="90" spans="1:156" s="225" customFormat="1">
      <c r="A90" s="226"/>
      <c r="B90" s="226"/>
      <c r="C90" s="227"/>
      <c r="D90" s="227"/>
      <c r="E90" s="227"/>
      <c r="F90" s="227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</row>
    <row r="91" spans="1:156" s="225" customFormat="1">
      <c r="A91" s="226"/>
      <c r="B91" s="226"/>
      <c r="C91" s="227"/>
      <c r="D91" s="227"/>
      <c r="E91" s="227"/>
      <c r="F91" s="227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</row>
    <row r="92" spans="1:156" s="225" customFormat="1">
      <c r="A92" s="226"/>
      <c r="B92" s="226"/>
      <c r="C92" s="227"/>
      <c r="D92" s="227"/>
      <c r="E92" s="227"/>
      <c r="F92" s="227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</row>
    <row r="93" spans="1:156" s="230" customFormat="1">
      <c r="A93" s="228"/>
      <c r="B93" s="228"/>
      <c r="C93" s="229"/>
      <c r="D93" s="229"/>
      <c r="E93" s="229"/>
      <c r="F93" s="229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</row>
    <row r="94" spans="1:156" s="230" customFormat="1">
      <c r="A94" s="228"/>
      <c r="B94" s="228"/>
      <c r="C94" s="229"/>
      <c r="D94" s="229"/>
      <c r="E94" s="229"/>
      <c r="F94" s="229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</row>
    <row r="95" spans="1:156" s="230" customFormat="1">
      <c r="A95" s="228"/>
      <c r="B95" s="228"/>
      <c r="C95" s="229"/>
      <c r="D95" s="229"/>
      <c r="E95" s="229"/>
      <c r="F95" s="229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</row>
    <row r="96" spans="1:156" s="230" customFormat="1">
      <c r="A96" s="228"/>
      <c r="B96" s="228"/>
      <c r="C96" s="229"/>
      <c r="D96" s="229"/>
      <c r="E96" s="229"/>
      <c r="F96" s="229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</row>
    <row r="97" spans="1:156" s="230" customFormat="1">
      <c r="A97" s="228"/>
      <c r="B97" s="228"/>
      <c r="C97" s="229"/>
      <c r="D97" s="229"/>
      <c r="E97" s="229"/>
      <c r="F97" s="229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</row>
    <row r="98" spans="1:156" s="230" customFormat="1">
      <c r="A98" s="228"/>
      <c r="B98" s="228"/>
      <c r="C98" s="229"/>
      <c r="D98" s="229"/>
      <c r="E98" s="229"/>
      <c r="F98" s="229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</row>
    <row r="99" spans="1:156" s="230" customFormat="1">
      <c r="A99" s="228"/>
      <c r="B99" s="228"/>
      <c r="C99" s="229"/>
      <c r="D99" s="229"/>
      <c r="E99" s="229"/>
      <c r="F99" s="229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</row>
    <row r="100" spans="1:156" s="230" customFormat="1">
      <c r="A100" s="228"/>
      <c r="B100" s="228"/>
      <c r="C100" s="229"/>
      <c r="D100" s="229"/>
      <c r="E100" s="229"/>
      <c r="F100" s="229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</row>
    <row r="101" spans="1:156" s="230" customFormat="1">
      <c r="A101" s="228"/>
      <c r="B101" s="228"/>
      <c r="C101" s="229"/>
      <c r="D101" s="229"/>
      <c r="E101" s="229"/>
      <c r="F101" s="229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</row>
    <row r="102" spans="1:156" s="230" customFormat="1">
      <c r="A102" s="228"/>
      <c r="B102" s="228"/>
      <c r="C102" s="229"/>
      <c r="D102" s="229"/>
      <c r="E102" s="229"/>
      <c r="F102" s="229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</row>
    <row r="103" spans="1:156" s="230" customFormat="1">
      <c r="A103" s="228"/>
      <c r="B103" s="228"/>
      <c r="C103" s="229"/>
      <c r="D103" s="229"/>
      <c r="E103" s="229"/>
      <c r="F103" s="229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</row>
    <row r="104" spans="1:156" s="230" customFormat="1">
      <c r="A104" s="228"/>
      <c r="B104" s="228"/>
      <c r="C104" s="229"/>
      <c r="D104" s="229"/>
      <c r="E104" s="229"/>
      <c r="F104" s="229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</row>
    <row r="105" spans="1:156" s="230" customFormat="1">
      <c r="A105" s="228"/>
      <c r="B105" s="228"/>
      <c r="C105" s="229"/>
      <c r="D105" s="229"/>
      <c r="E105" s="229"/>
      <c r="F105" s="229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</row>
    <row r="106" spans="1:156" s="230" customFormat="1">
      <c r="A106" s="228"/>
      <c r="B106" s="228"/>
      <c r="C106" s="229"/>
      <c r="D106" s="229"/>
      <c r="E106" s="229"/>
      <c r="F106" s="229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</row>
    <row r="107" spans="1:156" s="230" customFormat="1">
      <c r="A107" s="228"/>
      <c r="B107" s="228"/>
      <c r="C107" s="229"/>
      <c r="D107" s="229"/>
      <c r="E107" s="229"/>
      <c r="F107" s="229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</row>
    <row r="108" spans="1:156" s="230" customFormat="1">
      <c r="A108" s="228"/>
      <c r="B108" s="228"/>
      <c r="C108" s="229"/>
      <c r="D108" s="229"/>
      <c r="E108" s="229"/>
      <c r="F108" s="229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</row>
    <row r="109" spans="1:156" s="230" customFormat="1">
      <c r="A109" s="228"/>
      <c r="B109" s="228"/>
      <c r="C109" s="229"/>
      <c r="D109" s="229"/>
      <c r="E109" s="229"/>
      <c r="F109" s="229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</row>
    <row r="110" spans="1:156" s="230" customFormat="1">
      <c r="A110" s="228"/>
      <c r="B110" s="228"/>
      <c r="C110" s="229"/>
      <c r="D110" s="229"/>
      <c r="E110" s="229"/>
      <c r="F110" s="229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</row>
    <row r="111" spans="1:156" s="230" customFormat="1">
      <c r="A111" s="228"/>
      <c r="B111" s="228"/>
      <c r="C111" s="229"/>
      <c r="D111" s="229"/>
      <c r="E111" s="229"/>
      <c r="F111" s="229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</row>
    <row r="112" spans="1:156" s="230" customFormat="1">
      <c r="A112" s="228"/>
      <c r="B112" s="228"/>
      <c r="C112" s="229"/>
      <c r="D112" s="229"/>
      <c r="E112" s="229"/>
      <c r="F112" s="229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</row>
    <row r="113" spans="1:156" s="230" customFormat="1">
      <c r="A113" s="228"/>
      <c r="B113" s="228"/>
      <c r="C113" s="229"/>
      <c r="D113" s="229"/>
      <c r="E113" s="229"/>
      <c r="F113" s="229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</row>
    <row r="114" spans="1:156" s="230" customFormat="1">
      <c r="A114" s="228"/>
      <c r="B114" s="228"/>
      <c r="C114" s="229"/>
      <c r="D114" s="229"/>
      <c r="E114" s="229"/>
      <c r="F114" s="229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</row>
    <row r="115" spans="1:156" s="230" customFormat="1">
      <c r="A115" s="228"/>
      <c r="B115" s="228"/>
      <c r="C115" s="229"/>
      <c r="D115" s="229"/>
      <c r="E115" s="229"/>
      <c r="F115" s="229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</row>
    <row r="116" spans="1:156" s="230" customFormat="1">
      <c r="A116" s="228"/>
      <c r="B116" s="228"/>
      <c r="C116" s="229"/>
      <c r="D116" s="229"/>
      <c r="E116" s="229"/>
      <c r="F116" s="229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</row>
    <row r="117" spans="1:156" s="230" customFormat="1">
      <c r="A117" s="228"/>
      <c r="B117" s="228"/>
      <c r="C117" s="229"/>
      <c r="D117" s="229"/>
      <c r="E117" s="229"/>
      <c r="F117" s="229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</row>
    <row r="118" spans="1:156" s="230" customFormat="1">
      <c r="A118" s="228"/>
      <c r="B118" s="228"/>
      <c r="C118" s="229"/>
      <c r="D118" s="229"/>
      <c r="E118" s="229"/>
      <c r="F118" s="229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</row>
    <row r="119" spans="1:156" s="230" customFormat="1">
      <c r="A119" s="228"/>
      <c r="B119" s="228"/>
      <c r="C119" s="229"/>
      <c r="D119" s="229"/>
      <c r="E119" s="229"/>
      <c r="F119" s="229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</row>
    <row r="120" spans="1:156" s="230" customFormat="1">
      <c r="A120" s="228"/>
      <c r="B120" s="228"/>
      <c r="C120" s="229"/>
      <c r="D120" s="229"/>
      <c r="E120" s="229"/>
      <c r="F120" s="229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</row>
    <row r="121" spans="1:156" s="230" customFormat="1">
      <c r="A121" s="228"/>
      <c r="B121" s="228"/>
      <c r="C121" s="229"/>
      <c r="D121" s="229"/>
      <c r="E121" s="229"/>
      <c r="F121" s="229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</row>
    <row r="122" spans="1:156" s="230" customFormat="1">
      <c r="A122" s="228"/>
      <c r="B122" s="228"/>
      <c r="C122" s="229"/>
      <c r="D122" s="229"/>
      <c r="E122" s="229"/>
      <c r="F122" s="229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</row>
    <row r="123" spans="1:156" s="230" customFormat="1">
      <c r="A123" s="228"/>
      <c r="B123" s="228"/>
      <c r="C123" s="229"/>
      <c r="D123" s="229"/>
      <c r="E123" s="229"/>
      <c r="F123" s="229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</row>
    <row r="124" spans="1:156" s="230" customFormat="1">
      <c r="A124" s="228"/>
      <c r="B124" s="228"/>
      <c r="C124" s="229"/>
      <c r="D124" s="229"/>
      <c r="E124" s="229"/>
      <c r="F124" s="229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</row>
    <row r="125" spans="1:156" s="230" customFormat="1">
      <c r="A125" s="228"/>
      <c r="B125" s="228"/>
      <c r="C125" s="229"/>
      <c r="D125" s="229"/>
      <c r="E125" s="229"/>
      <c r="F125" s="229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</row>
    <row r="126" spans="1:156" s="230" customFormat="1">
      <c r="A126" s="228"/>
      <c r="B126" s="228"/>
      <c r="C126" s="229"/>
      <c r="D126" s="229"/>
      <c r="E126" s="229"/>
      <c r="F126" s="229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</row>
    <row r="127" spans="1:156" s="230" customFormat="1">
      <c r="A127" s="228"/>
      <c r="B127" s="228"/>
      <c r="C127" s="229"/>
      <c r="D127" s="229"/>
      <c r="E127" s="229"/>
      <c r="F127" s="229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</row>
    <row r="128" spans="1:156" s="230" customFormat="1">
      <c r="A128" s="228"/>
      <c r="B128" s="228"/>
      <c r="C128" s="229"/>
      <c r="D128" s="229"/>
      <c r="E128" s="229"/>
      <c r="F128" s="229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</row>
    <row r="129" spans="1:156" s="230" customFormat="1">
      <c r="A129" s="228"/>
      <c r="B129" s="228"/>
      <c r="C129" s="229"/>
      <c r="D129" s="229"/>
      <c r="E129" s="229"/>
      <c r="F129" s="229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</row>
    <row r="130" spans="1:156" s="230" customFormat="1">
      <c r="A130" s="228"/>
      <c r="B130" s="228"/>
      <c r="C130" s="229"/>
      <c r="D130" s="229"/>
      <c r="E130" s="229"/>
      <c r="F130" s="229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</row>
    <row r="131" spans="1:156" s="230" customFormat="1">
      <c r="A131" s="228"/>
      <c r="B131" s="228"/>
      <c r="C131" s="229"/>
      <c r="D131" s="229"/>
      <c r="E131" s="229"/>
      <c r="F131" s="229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</row>
    <row r="132" spans="1:156" s="230" customFormat="1">
      <c r="A132" s="228"/>
      <c r="B132" s="228"/>
      <c r="C132" s="229"/>
      <c r="D132" s="229"/>
      <c r="E132" s="229"/>
      <c r="F132" s="229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</row>
    <row r="133" spans="1:156" s="230" customFormat="1">
      <c r="A133" s="228"/>
      <c r="B133" s="228"/>
      <c r="C133" s="229"/>
      <c r="D133" s="229"/>
      <c r="E133" s="229"/>
      <c r="F133" s="229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</row>
    <row r="134" spans="1:156" s="230" customFormat="1">
      <c r="A134" s="228"/>
      <c r="B134" s="228"/>
      <c r="C134" s="229"/>
      <c r="D134" s="229"/>
      <c r="E134" s="229"/>
      <c r="F134" s="229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</row>
    <row r="135" spans="1:156" s="230" customFormat="1">
      <c r="A135" s="228"/>
      <c r="B135" s="228"/>
      <c r="C135" s="229"/>
      <c r="D135" s="229"/>
      <c r="E135" s="229"/>
      <c r="F135" s="229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</row>
    <row r="136" spans="1:156" s="230" customFormat="1">
      <c r="A136" s="228"/>
      <c r="B136" s="228"/>
      <c r="C136" s="229"/>
      <c r="D136" s="229"/>
      <c r="E136" s="229"/>
      <c r="F136" s="229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</row>
    <row r="137" spans="1:156" s="230" customFormat="1">
      <c r="A137" s="228"/>
      <c r="B137" s="228"/>
      <c r="C137" s="229"/>
      <c r="D137" s="229"/>
      <c r="E137" s="229"/>
      <c r="F137" s="229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</row>
    <row r="138" spans="1:156" s="230" customFormat="1">
      <c r="A138" s="228"/>
      <c r="B138" s="228"/>
      <c r="C138" s="229"/>
      <c r="D138" s="229"/>
      <c r="E138" s="229"/>
      <c r="F138" s="229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</row>
    <row r="139" spans="1:156" s="230" customFormat="1">
      <c r="A139" s="228"/>
      <c r="B139" s="228"/>
      <c r="C139" s="229"/>
      <c r="D139" s="229"/>
      <c r="E139" s="229"/>
      <c r="F139" s="229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</row>
    <row r="140" spans="1:156" s="230" customFormat="1">
      <c r="A140" s="228"/>
      <c r="B140" s="228"/>
      <c r="C140" s="229"/>
      <c r="D140" s="229"/>
      <c r="E140" s="229"/>
      <c r="F140" s="229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</row>
    <row r="141" spans="1:156" s="230" customFormat="1">
      <c r="A141" s="228"/>
      <c r="B141" s="228"/>
      <c r="C141" s="229"/>
      <c r="D141" s="229"/>
      <c r="E141" s="229"/>
      <c r="F141" s="229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</row>
    <row r="142" spans="1:156" s="230" customFormat="1">
      <c r="A142" s="228"/>
      <c r="B142" s="228"/>
      <c r="C142" s="229"/>
      <c r="D142" s="229"/>
      <c r="E142" s="229"/>
      <c r="F142" s="229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</row>
    <row r="143" spans="1:156" s="230" customFormat="1">
      <c r="A143" s="228"/>
      <c r="B143" s="228"/>
      <c r="C143" s="229"/>
      <c r="D143" s="229"/>
      <c r="E143" s="229"/>
      <c r="F143" s="229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</row>
    <row r="144" spans="1:156" s="230" customFormat="1">
      <c r="A144" s="228"/>
      <c r="B144" s="228"/>
      <c r="C144" s="229"/>
      <c r="D144" s="229"/>
      <c r="E144" s="229"/>
      <c r="F144" s="229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</row>
    <row r="145" spans="1:156" s="230" customFormat="1">
      <c r="A145" s="228"/>
      <c r="B145" s="228"/>
      <c r="C145" s="229"/>
      <c r="D145" s="229"/>
      <c r="E145" s="229"/>
      <c r="F145" s="229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</row>
    <row r="146" spans="1:156" s="230" customFormat="1">
      <c r="A146" s="228"/>
      <c r="B146" s="228"/>
      <c r="C146" s="229"/>
      <c r="D146" s="229"/>
      <c r="E146" s="229"/>
      <c r="F146" s="229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</row>
    <row r="147" spans="1:156" s="230" customFormat="1">
      <c r="A147" s="228"/>
      <c r="B147" s="228"/>
      <c r="C147" s="229"/>
      <c r="D147" s="229"/>
      <c r="E147" s="229"/>
      <c r="F147" s="229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</row>
    <row r="148" spans="1:156" s="230" customFormat="1">
      <c r="A148" s="228"/>
      <c r="B148" s="228"/>
      <c r="C148" s="229"/>
      <c r="D148" s="229"/>
      <c r="E148" s="229"/>
      <c r="F148" s="229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</row>
    <row r="149" spans="1:156" s="230" customFormat="1">
      <c r="A149" s="228"/>
      <c r="B149" s="228"/>
      <c r="C149" s="229"/>
      <c r="D149" s="229"/>
      <c r="E149" s="229"/>
      <c r="F149" s="229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</row>
    <row r="150" spans="1:156" s="230" customFormat="1">
      <c r="A150" s="228"/>
      <c r="B150" s="228"/>
      <c r="C150" s="229"/>
      <c r="D150" s="229"/>
      <c r="E150" s="229"/>
      <c r="F150" s="229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</row>
    <row r="151" spans="1:156" s="230" customFormat="1">
      <c r="A151" s="228"/>
      <c r="B151" s="228"/>
      <c r="C151" s="229"/>
      <c r="D151" s="229"/>
      <c r="E151" s="229"/>
      <c r="F151" s="229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</row>
    <row r="152" spans="1:156" s="230" customFormat="1">
      <c r="A152" s="228"/>
      <c r="B152" s="228"/>
      <c r="C152" s="229"/>
      <c r="D152" s="229"/>
      <c r="E152" s="229"/>
      <c r="F152" s="229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</row>
    <row r="153" spans="1:156" s="230" customFormat="1">
      <c r="A153" s="228"/>
      <c r="B153" s="228"/>
      <c r="C153" s="229"/>
      <c r="D153" s="229"/>
      <c r="E153" s="229"/>
      <c r="F153" s="229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</row>
    <row r="154" spans="1:156" s="230" customFormat="1">
      <c r="A154" s="228"/>
      <c r="B154" s="228"/>
      <c r="C154" s="229"/>
      <c r="D154" s="229"/>
      <c r="E154" s="229"/>
      <c r="F154" s="229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</row>
    <row r="155" spans="1:156" s="230" customFormat="1">
      <c r="A155" s="228"/>
      <c r="B155" s="228"/>
      <c r="C155" s="229"/>
      <c r="D155" s="229"/>
      <c r="E155" s="229"/>
      <c r="F155" s="229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</row>
    <row r="156" spans="1:156" s="230" customFormat="1">
      <c r="A156" s="228"/>
      <c r="B156" s="228"/>
      <c r="C156" s="229"/>
      <c r="D156" s="229"/>
      <c r="E156" s="229"/>
      <c r="F156" s="229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</row>
    <row r="157" spans="1:156" s="230" customFormat="1">
      <c r="A157" s="228"/>
      <c r="B157" s="228"/>
      <c r="C157" s="229"/>
      <c r="D157" s="229"/>
      <c r="E157" s="229"/>
      <c r="F157" s="229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</row>
    <row r="158" spans="1:156" s="230" customFormat="1">
      <c r="A158" s="228"/>
      <c r="B158" s="228"/>
      <c r="C158" s="229"/>
      <c r="D158" s="229"/>
      <c r="E158" s="229"/>
      <c r="F158" s="229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</row>
    <row r="159" spans="1:156" s="230" customFormat="1">
      <c r="A159" s="228"/>
      <c r="B159" s="228"/>
      <c r="C159" s="229"/>
      <c r="D159" s="229"/>
      <c r="E159" s="229"/>
      <c r="F159" s="229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</row>
    <row r="160" spans="1:156" s="230" customFormat="1">
      <c r="A160" s="228"/>
      <c r="B160" s="228"/>
      <c r="C160" s="229"/>
      <c r="D160" s="229"/>
      <c r="E160" s="229"/>
      <c r="F160" s="229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</row>
    <row r="161" spans="1:156" s="230" customFormat="1">
      <c r="A161" s="228"/>
      <c r="B161" s="228"/>
      <c r="C161" s="229"/>
      <c r="D161" s="229"/>
      <c r="E161" s="229"/>
      <c r="F161" s="229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</row>
    <row r="162" spans="1:156" s="230" customFormat="1">
      <c r="A162" s="228"/>
      <c r="B162" s="228"/>
      <c r="C162" s="229"/>
      <c r="D162" s="229"/>
      <c r="E162" s="229"/>
      <c r="F162" s="229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</row>
    <row r="163" spans="1:156" s="230" customFormat="1">
      <c r="A163" s="228"/>
      <c r="B163" s="228"/>
      <c r="C163" s="229"/>
      <c r="D163" s="229"/>
      <c r="E163" s="229"/>
      <c r="F163" s="229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</row>
    <row r="164" spans="1:156" s="230" customFormat="1">
      <c r="A164" s="228"/>
      <c r="B164" s="228"/>
      <c r="C164" s="229"/>
      <c r="D164" s="229"/>
      <c r="E164" s="229"/>
      <c r="F164" s="229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</row>
    <row r="165" spans="1:156" s="230" customFormat="1">
      <c r="A165" s="228"/>
      <c r="B165" s="228"/>
      <c r="C165" s="229"/>
      <c r="D165" s="229"/>
      <c r="E165" s="229"/>
      <c r="F165" s="229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</row>
    <row r="166" spans="1:156" s="230" customFormat="1">
      <c r="A166" s="228"/>
      <c r="B166" s="228"/>
      <c r="C166" s="229"/>
      <c r="D166" s="229"/>
      <c r="E166" s="229"/>
      <c r="F166" s="229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</row>
    <row r="167" spans="1:156" s="230" customFormat="1">
      <c r="A167" s="228"/>
      <c r="B167" s="228"/>
      <c r="C167" s="229"/>
      <c r="D167" s="229"/>
      <c r="E167" s="229"/>
      <c r="F167" s="229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</row>
    <row r="168" spans="1:156" s="230" customFormat="1">
      <c r="A168" s="228"/>
      <c r="B168" s="228"/>
      <c r="C168" s="229"/>
      <c r="D168" s="229"/>
      <c r="E168" s="229"/>
      <c r="F168" s="229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</row>
    <row r="169" spans="1:156" s="230" customFormat="1">
      <c r="A169" s="228"/>
      <c r="B169" s="228"/>
      <c r="C169" s="229"/>
      <c r="D169" s="229"/>
      <c r="E169" s="229"/>
      <c r="F169" s="229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</row>
    <row r="170" spans="1:156" s="230" customFormat="1">
      <c r="A170" s="228"/>
      <c r="B170" s="228"/>
      <c r="C170" s="229"/>
      <c r="D170" s="229"/>
      <c r="E170" s="229"/>
      <c r="F170" s="229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</row>
    <row r="171" spans="1:156" s="230" customFormat="1">
      <c r="A171" s="228"/>
      <c r="B171" s="228"/>
      <c r="C171" s="229"/>
      <c r="D171" s="229"/>
      <c r="E171" s="229"/>
      <c r="F171" s="229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</row>
    <row r="172" spans="1:156" s="230" customFormat="1">
      <c r="A172" s="228"/>
      <c r="B172" s="228"/>
      <c r="C172" s="229"/>
      <c r="D172" s="229"/>
      <c r="E172" s="229"/>
      <c r="F172" s="229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</row>
    <row r="173" spans="1:156" s="230" customFormat="1">
      <c r="A173" s="228"/>
      <c r="B173" s="228"/>
      <c r="C173" s="229"/>
      <c r="D173" s="229"/>
      <c r="E173" s="229"/>
      <c r="F173" s="229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</row>
    <row r="174" spans="1:156" s="230" customFormat="1">
      <c r="A174" s="228"/>
      <c r="B174" s="228"/>
      <c r="C174" s="229"/>
      <c r="D174" s="229"/>
      <c r="E174" s="229"/>
      <c r="F174" s="229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</row>
    <row r="175" spans="1:156" s="230" customFormat="1">
      <c r="A175" s="228"/>
      <c r="B175" s="228"/>
      <c r="C175" s="229"/>
      <c r="D175" s="229"/>
      <c r="E175" s="229"/>
      <c r="F175" s="229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</row>
    <row r="176" spans="1:156" s="230" customFormat="1">
      <c r="A176" s="228"/>
      <c r="B176" s="228"/>
      <c r="C176" s="229"/>
      <c r="D176" s="229"/>
      <c r="E176" s="229"/>
      <c r="F176" s="229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</row>
    <row r="177" spans="1:156" s="230" customFormat="1">
      <c r="A177" s="228"/>
      <c r="B177" s="228"/>
      <c r="C177" s="229"/>
      <c r="D177" s="229"/>
      <c r="E177" s="229"/>
      <c r="F177" s="229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</row>
    <row r="178" spans="1:156" s="230" customFormat="1">
      <c r="A178" s="228"/>
      <c r="B178" s="228"/>
      <c r="C178" s="229"/>
      <c r="D178" s="229"/>
      <c r="E178" s="229"/>
      <c r="F178" s="229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</row>
    <row r="179" spans="1:156" s="230" customFormat="1">
      <c r="A179" s="228"/>
      <c r="B179" s="228"/>
      <c r="C179" s="229"/>
      <c r="D179" s="229"/>
      <c r="E179" s="229"/>
      <c r="F179" s="229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</row>
    <row r="180" spans="1:156" s="230" customFormat="1">
      <c r="A180" s="228"/>
      <c r="B180" s="228"/>
      <c r="C180" s="229"/>
      <c r="D180" s="229"/>
      <c r="E180" s="229"/>
      <c r="F180" s="229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</row>
    <row r="181" spans="1:156" s="230" customFormat="1">
      <c r="A181" s="228"/>
      <c r="B181" s="228"/>
      <c r="C181" s="229"/>
      <c r="D181" s="229"/>
      <c r="E181" s="229"/>
      <c r="F181" s="229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</row>
    <row r="182" spans="1:156" s="230" customFormat="1">
      <c r="A182" s="228"/>
      <c r="B182" s="228"/>
      <c r="C182" s="229"/>
      <c r="D182" s="229"/>
      <c r="E182" s="229"/>
      <c r="F182" s="229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</row>
    <row r="183" spans="1:156" s="230" customFormat="1">
      <c r="A183" s="228"/>
      <c r="B183" s="228"/>
      <c r="C183" s="229"/>
      <c r="D183" s="229"/>
      <c r="E183" s="229"/>
      <c r="F183" s="229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</row>
    <row r="184" spans="1:156" s="230" customFormat="1">
      <c r="A184" s="228"/>
      <c r="B184" s="228"/>
      <c r="C184" s="229"/>
      <c r="D184" s="229"/>
      <c r="E184" s="229"/>
      <c r="F184" s="229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</row>
    <row r="185" spans="1:156" s="230" customFormat="1">
      <c r="A185" s="228"/>
      <c r="B185" s="228"/>
      <c r="C185" s="229"/>
      <c r="D185" s="229"/>
      <c r="E185" s="229"/>
      <c r="F185" s="229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</row>
    <row r="186" spans="1:156" s="230" customFormat="1">
      <c r="A186" s="228"/>
      <c r="B186" s="228"/>
      <c r="C186" s="229"/>
      <c r="D186" s="229"/>
      <c r="E186" s="229"/>
      <c r="F186" s="229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</row>
    <row r="187" spans="1:156" s="230" customFormat="1">
      <c r="A187" s="228"/>
      <c r="B187" s="228"/>
      <c r="C187" s="229"/>
      <c r="D187" s="229"/>
      <c r="E187" s="229"/>
      <c r="F187" s="229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</row>
    <row r="188" spans="1:156" s="230" customFormat="1">
      <c r="A188" s="228"/>
      <c r="B188" s="228"/>
      <c r="C188" s="229"/>
      <c r="D188" s="229"/>
      <c r="E188" s="229"/>
      <c r="F188" s="229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</row>
    <row r="189" spans="1:156" s="230" customFormat="1">
      <c r="A189" s="228"/>
      <c r="B189" s="228"/>
      <c r="C189" s="229"/>
      <c r="D189" s="229"/>
      <c r="E189" s="229"/>
      <c r="F189" s="229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</row>
    <row r="190" spans="1:156" s="230" customFormat="1">
      <c r="A190" s="228"/>
      <c r="B190" s="228"/>
      <c r="C190" s="229"/>
      <c r="D190" s="229"/>
      <c r="E190" s="229"/>
      <c r="F190" s="229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</row>
    <row r="191" spans="1:156" s="230" customFormat="1">
      <c r="A191" s="228"/>
      <c r="B191" s="228"/>
      <c r="C191" s="229"/>
      <c r="D191" s="229"/>
      <c r="E191" s="229"/>
      <c r="F191" s="229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</row>
    <row r="192" spans="1:156" s="230" customFormat="1">
      <c r="A192" s="228"/>
      <c r="B192" s="228"/>
      <c r="C192" s="229"/>
      <c r="D192" s="229"/>
      <c r="E192" s="229"/>
      <c r="F192" s="229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</row>
    <row r="193" spans="1:156" s="230" customFormat="1">
      <c r="A193" s="228"/>
      <c r="B193" s="228"/>
      <c r="C193" s="229"/>
      <c r="D193" s="229"/>
      <c r="E193" s="229"/>
      <c r="F193" s="229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</row>
    <row r="194" spans="1:156" s="230" customFormat="1">
      <c r="A194" s="228"/>
      <c r="B194" s="228"/>
      <c r="C194" s="229"/>
      <c r="D194" s="229"/>
      <c r="E194" s="229"/>
      <c r="F194" s="229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</row>
    <row r="195" spans="1:156" s="230" customFormat="1">
      <c r="A195" s="228"/>
      <c r="B195" s="228"/>
      <c r="C195" s="229"/>
      <c r="D195" s="229"/>
      <c r="E195" s="229"/>
      <c r="F195" s="229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</row>
    <row r="196" spans="1:156" s="230" customFormat="1">
      <c r="A196" s="228"/>
      <c r="B196" s="228"/>
      <c r="C196" s="229"/>
      <c r="D196" s="229"/>
      <c r="E196" s="229"/>
      <c r="F196" s="229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</row>
    <row r="197" spans="1:156" s="230" customFormat="1">
      <c r="A197" s="228"/>
      <c r="B197" s="228"/>
      <c r="C197" s="229"/>
      <c r="D197" s="229"/>
      <c r="E197" s="229"/>
      <c r="F197" s="229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</row>
    <row r="198" spans="1:156" s="230" customFormat="1">
      <c r="A198" s="228"/>
      <c r="B198" s="228"/>
      <c r="C198" s="229"/>
      <c r="D198" s="229"/>
      <c r="E198" s="229"/>
      <c r="F198" s="229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</row>
    <row r="199" spans="1:156" s="230" customFormat="1">
      <c r="A199" s="228"/>
      <c r="B199" s="228"/>
      <c r="C199" s="229"/>
      <c r="D199" s="229"/>
      <c r="E199" s="229"/>
      <c r="F199" s="229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</row>
    <row r="200" spans="1:156" s="230" customFormat="1">
      <c r="A200" s="228"/>
      <c r="B200" s="228"/>
      <c r="C200" s="229"/>
      <c r="D200" s="229"/>
      <c r="E200" s="229"/>
      <c r="F200" s="229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</row>
    <row r="201" spans="1:156" s="230" customFormat="1">
      <c r="A201" s="228"/>
      <c r="B201" s="228"/>
      <c r="C201" s="229"/>
      <c r="D201" s="229"/>
      <c r="E201" s="229"/>
      <c r="F201" s="229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</row>
    <row r="202" spans="1:156" s="1" customFormat="1">
      <c r="A202" s="231"/>
      <c r="B202" s="231"/>
      <c r="C202" s="232"/>
      <c r="D202" s="232"/>
      <c r="E202" s="232"/>
      <c r="F202" s="232"/>
    </row>
    <row r="203" spans="1:156" s="1" customFormat="1">
      <c r="A203" s="231"/>
      <c r="B203" s="231"/>
      <c r="C203" s="232"/>
      <c r="D203" s="232"/>
      <c r="E203" s="232"/>
      <c r="F203" s="232"/>
    </row>
    <row r="204" spans="1:156" s="1" customFormat="1">
      <c r="A204" s="231"/>
      <c r="B204" s="231"/>
      <c r="C204" s="232"/>
      <c r="D204" s="232"/>
      <c r="E204" s="232"/>
      <c r="F204" s="232"/>
    </row>
    <row r="205" spans="1:156" s="1" customFormat="1">
      <c r="A205" s="231"/>
      <c r="B205" s="231"/>
      <c r="C205" s="232"/>
      <c r="D205" s="232"/>
      <c r="E205" s="232"/>
      <c r="F205" s="232"/>
    </row>
    <row r="206" spans="1:156" s="1" customFormat="1">
      <c r="A206" s="231"/>
      <c r="B206" s="231"/>
      <c r="C206" s="232"/>
      <c r="D206" s="232"/>
      <c r="E206" s="232"/>
      <c r="F206" s="232"/>
    </row>
    <row r="207" spans="1:156" s="1" customFormat="1">
      <c r="A207" s="231"/>
      <c r="B207" s="231"/>
      <c r="C207" s="232"/>
      <c r="D207" s="232"/>
      <c r="E207" s="232"/>
      <c r="F207" s="232"/>
    </row>
    <row r="208" spans="1:156" s="1" customFormat="1">
      <c r="A208" s="231"/>
      <c r="B208" s="231"/>
      <c r="C208" s="232"/>
      <c r="D208" s="232"/>
      <c r="E208" s="232"/>
      <c r="F208" s="232"/>
    </row>
    <row r="209" spans="1:6" s="1" customFormat="1">
      <c r="A209" s="231"/>
      <c r="B209" s="231"/>
      <c r="C209" s="232"/>
      <c r="D209" s="232"/>
      <c r="E209" s="232"/>
      <c r="F209" s="232"/>
    </row>
    <row r="210" spans="1:6" s="1" customFormat="1">
      <c r="A210" s="231"/>
      <c r="B210" s="231"/>
      <c r="C210" s="232"/>
      <c r="D210" s="232"/>
      <c r="E210" s="232"/>
      <c r="F210" s="232"/>
    </row>
    <row r="211" spans="1:6" s="1" customFormat="1">
      <c r="A211" s="231"/>
      <c r="B211" s="231"/>
      <c r="C211" s="232"/>
      <c r="D211" s="232"/>
      <c r="E211" s="232"/>
      <c r="F211" s="232"/>
    </row>
    <row r="212" spans="1:6" s="1" customFormat="1">
      <c r="A212" s="231"/>
      <c r="B212" s="231"/>
      <c r="C212" s="232"/>
      <c r="D212" s="232"/>
      <c r="E212" s="232"/>
      <c r="F212" s="232"/>
    </row>
    <row r="213" spans="1:6" s="1" customFormat="1">
      <c r="A213" s="231"/>
      <c r="B213" s="231"/>
      <c r="C213" s="232"/>
      <c r="D213" s="232"/>
      <c r="E213" s="232"/>
      <c r="F213" s="232"/>
    </row>
    <row r="214" spans="1:6" s="1" customFormat="1">
      <c r="A214" s="231"/>
      <c r="B214" s="231"/>
      <c r="C214" s="232"/>
      <c r="D214" s="232"/>
      <c r="E214" s="232"/>
      <c r="F214" s="232"/>
    </row>
    <row r="215" spans="1:6" s="1" customFormat="1">
      <c r="A215" s="231"/>
      <c r="B215" s="231"/>
      <c r="C215" s="232"/>
      <c r="D215" s="232"/>
      <c r="E215" s="232"/>
      <c r="F215" s="232"/>
    </row>
    <row r="216" spans="1:6" s="1" customFormat="1">
      <c r="A216" s="231"/>
      <c r="B216" s="231"/>
      <c r="C216" s="232"/>
      <c r="D216" s="232"/>
      <c r="E216" s="232"/>
      <c r="F216" s="232"/>
    </row>
    <row r="217" spans="1:6" s="1" customFormat="1">
      <c r="A217" s="231"/>
      <c r="B217" s="231"/>
      <c r="C217" s="232"/>
      <c r="D217" s="232"/>
      <c r="E217" s="232"/>
      <c r="F217" s="232"/>
    </row>
    <row r="218" spans="1:6" s="1" customFormat="1">
      <c r="A218" s="231"/>
      <c r="B218" s="231"/>
      <c r="C218" s="232"/>
      <c r="D218" s="232"/>
      <c r="E218" s="232"/>
      <c r="F218" s="232"/>
    </row>
    <row r="219" spans="1:6" s="1" customFormat="1">
      <c r="A219" s="231"/>
      <c r="B219" s="231"/>
      <c r="C219" s="232"/>
      <c r="D219" s="232"/>
      <c r="E219" s="232"/>
      <c r="F219" s="232"/>
    </row>
    <row r="220" spans="1:6" s="1" customFormat="1">
      <c r="A220" s="231"/>
      <c r="B220" s="231"/>
      <c r="C220" s="232"/>
      <c r="D220" s="232"/>
      <c r="E220" s="232"/>
      <c r="F220" s="232"/>
    </row>
    <row r="221" spans="1:6" s="1" customFormat="1">
      <c r="A221" s="231"/>
      <c r="B221" s="231"/>
      <c r="C221" s="232"/>
      <c r="D221" s="232"/>
      <c r="E221" s="232"/>
      <c r="F221" s="232"/>
    </row>
    <row r="222" spans="1:6" s="1" customFormat="1">
      <c r="A222" s="231"/>
      <c r="B222" s="231"/>
      <c r="C222" s="232"/>
      <c r="D222" s="232"/>
      <c r="E222" s="232"/>
      <c r="F222" s="232"/>
    </row>
    <row r="223" spans="1:6" s="1" customFormat="1">
      <c r="A223" s="231"/>
      <c r="B223" s="231"/>
      <c r="C223" s="232"/>
      <c r="D223" s="232"/>
      <c r="E223" s="232"/>
      <c r="F223" s="232"/>
    </row>
    <row r="224" spans="1:6" s="1" customFormat="1">
      <c r="A224" s="231"/>
      <c r="B224" s="231"/>
      <c r="C224" s="232"/>
      <c r="D224" s="232"/>
      <c r="E224" s="232"/>
      <c r="F224" s="232"/>
    </row>
    <row r="225" spans="1:6" s="1" customFormat="1">
      <c r="A225" s="231"/>
      <c r="B225" s="231"/>
      <c r="C225" s="232"/>
      <c r="D225" s="232"/>
      <c r="E225" s="232"/>
      <c r="F225" s="232"/>
    </row>
    <row r="226" spans="1:6" s="1" customFormat="1">
      <c r="A226" s="231"/>
      <c r="B226" s="231"/>
      <c r="C226" s="232"/>
      <c r="D226" s="232"/>
      <c r="E226" s="232"/>
      <c r="F226" s="232"/>
    </row>
    <row r="227" spans="1:6" s="1" customFormat="1">
      <c r="A227" s="231"/>
      <c r="B227" s="231"/>
      <c r="C227" s="232"/>
      <c r="D227" s="232"/>
      <c r="E227" s="232"/>
      <c r="F227" s="232"/>
    </row>
    <row r="228" spans="1:6" s="1" customFormat="1">
      <c r="A228" s="231"/>
      <c r="B228" s="231"/>
      <c r="C228" s="232"/>
      <c r="D228" s="232"/>
      <c r="E228" s="232"/>
      <c r="F228" s="232"/>
    </row>
    <row r="229" spans="1:6" s="1" customFormat="1">
      <c r="A229" s="231"/>
      <c r="B229" s="231"/>
      <c r="C229" s="232"/>
      <c r="D229" s="232"/>
      <c r="E229" s="232"/>
      <c r="F229" s="232"/>
    </row>
    <row r="230" spans="1:6" s="1" customFormat="1">
      <c r="A230" s="231"/>
      <c r="B230" s="231"/>
      <c r="C230" s="232"/>
      <c r="D230" s="232"/>
      <c r="E230" s="232"/>
      <c r="F230" s="232"/>
    </row>
    <row r="231" spans="1:6" s="1" customFormat="1">
      <c r="A231" s="231"/>
      <c r="B231" s="231"/>
      <c r="C231" s="232"/>
      <c r="D231" s="232"/>
      <c r="E231" s="232"/>
      <c r="F231" s="232"/>
    </row>
    <row r="232" spans="1:6" s="1" customFormat="1">
      <c r="A232" s="231"/>
      <c r="B232" s="231"/>
      <c r="C232" s="232"/>
      <c r="D232" s="232"/>
      <c r="E232" s="232"/>
      <c r="F232" s="232"/>
    </row>
    <row r="233" spans="1:6" s="1" customFormat="1">
      <c r="A233" s="231"/>
      <c r="B233" s="231"/>
      <c r="C233" s="232"/>
      <c r="D233" s="232"/>
      <c r="E233" s="232"/>
      <c r="F233" s="232"/>
    </row>
    <row r="234" spans="1:6" s="1" customFormat="1">
      <c r="A234" s="231"/>
      <c r="B234" s="231"/>
      <c r="C234" s="232"/>
      <c r="D234" s="232"/>
      <c r="E234" s="232"/>
      <c r="F234" s="232"/>
    </row>
    <row r="235" spans="1:6" s="1" customFormat="1">
      <c r="A235" s="231"/>
      <c r="B235" s="231"/>
      <c r="C235" s="232"/>
      <c r="D235" s="232"/>
      <c r="E235" s="232"/>
      <c r="F235" s="232"/>
    </row>
    <row r="236" spans="1:6" s="1" customFormat="1">
      <c r="A236" s="231"/>
      <c r="B236" s="231"/>
      <c r="C236" s="232"/>
      <c r="D236" s="232"/>
      <c r="E236" s="232"/>
      <c r="F236" s="232"/>
    </row>
    <row r="237" spans="1:6" s="1" customFormat="1">
      <c r="A237" s="231"/>
      <c r="B237" s="231"/>
      <c r="C237" s="232"/>
      <c r="D237" s="232"/>
      <c r="E237" s="232"/>
      <c r="F237" s="232"/>
    </row>
    <row r="238" spans="1:6" s="1" customFormat="1">
      <c r="A238" s="231"/>
      <c r="B238" s="231"/>
      <c r="C238" s="232"/>
      <c r="D238" s="232"/>
      <c r="E238" s="232"/>
      <c r="F238" s="232"/>
    </row>
    <row r="239" spans="1:6" s="1" customFormat="1">
      <c r="A239" s="231"/>
      <c r="B239" s="231"/>
      <c r="C239" s="232"/>
      <c r="D239" s="232"/>
      <c r="E239" s="232"/>
      <c r="F239" s="232"/>
    </row>
    <row r="240" spans="1:6" s="1" customFormat="1">
      <c r="A240" s="231"/>
      <c r="B240" s="231"/>
      <c r="C240" s="232"/>
      <c r="D240" s="232"/>
      <c r="E240" s="232"/>
      <c r="F240" s="232"/>
    </row>
    <row r="241" spans="1:6" s="1" customFormat="1">
      <c r="A241" s="231"/>
      <c r="B241" s="231"/>
      <c r="C241" s="232"/>
      <c r="D241" s="232"/>
      <c r="E241" s="232"/>
      <c r="F241" s="232"/>
    </row>
    <row r="242" spans="1:6" s="1" customFormat="1">
      <c r="A242" s="231"/>
      <c r="B242" s="231"/>
      <c r="C242" s="232"/>
      <c r="D242" s="232"/>
      <c r="E242" s="232"/>
      <c r="F242" s="232"/>
    </row>
  </sheetData>
  <sheetProtection formatColumns="0" formatRows="0"/>
  <mergeCells count="50">
    <mergeCell ref="A1:L2"/>
    <mergeCell ref="C6:F6"/>
    <mergeCell ref="C7:F7"/>
    <mergeCell ref="G7:H8"/>
    <mergeCell ref="E8:F8"/>
    <mergeCell ref="C8:D8"/>
    <mergeCell ref="G6:P6"/>
    <mergeCell ref="A42:B42"/>
    <mergeCell ref="A44:B44"/>
    <mergeCell ref="A12:B12"/>
    <mergeCell ref="A13:B13"/>
    <mergeCell ref="A15:B15"/>
    <mergeCell ref="K8:L8"/>
    <mergeCell ref="A50:B50"/>
    <mergeCell ref="A51:B51"/>
    <mergeCell ref="A52:B52"/>
    <mergeCell ref="A40:B40"/>
    <mergeCell ref="I7:P7"/>
    <mergeCell ref="I8:J8"/>
    <mergeCell ref="M8:N8"/>
    <mergeCell ref="O8:P8"/>
    <mergeCell ref="A18:B18"/>
    <mergeCell ref="A21:B21"/>
    <mergeCell ref="A22:B22"/>
    <mergeCell ref="A23:B23"/>
    <mergeCell ref="A45:B45"/>
    <mergeCell ref="A47:B47"/>
    <mergeCell ref="A49:B49"/>
    <mergeCell ref="A26:B26"/>
    <mergeCell ref="A27:B27"/>
    <mergeCell ref="A28:B28"/>
    <mergeCell ref="A29:B29"/>
    <mergeCell ref="A32:B32"/>
    <mergeCell ref="A33:B33"/>
    <mergeCell ref="A34:B34"/>
    <mergeCell ref="A37:B37"/>
    <mergeCell ref="A38:B38"/>
    <mergeCell ref="A6:B9"/>
    <mergeCell ref="A10:B10"/>
    <mergeCell ref="A24:B24"/>
    <mergeCell ref="A30:B30"/>
    <mergeCell ref="A31:B31"/>
    <mergeCell ref="A35:B35"/>
    <mergeCell ref="A36:B36"/>
    <mergeCell ref="A39:B39"/>
    <mergeCell ref="A41:B41"/>
    <mergeCell ref="A16:B16"/>
    <mergeCell ref="A17:B17"/>
    <mergeCell ref="A25:B25"/>
    <mergeCell ref="A43:B43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37" fitToWidth="3" fitToHeight="5" orientation="landscape" r:id="rId1"/>
  <headerFooter differentFirst="1"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99" t="s">
        <v>0</v>
      </c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</row>
    <row r="2" spans="1:268" ht="15.75" customHeight="1">
      <c r="C2" s="299" t="s">
        <v>1</v>
      </c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  <c r="CD2" s="299"/>
      <c r="CE2" s="299"/>
      <c r="CF2" s="299"/>
      <c r="CG2" s="299"/>
      <c r="CH2" s="299"/>
      <c r="CI2" s="299"/>
      <c r="CJ2" s="299"/>
      <c r="CK2" s="299"/>
      <c r="CL2" s="299"/>
      <c r="CM2" s="299"/>
      <c r="CN2" s="299"/>
      <c r="CO2" s="299"/>
      <c r="CP2" s="299"/>
      <c r="CQ2" s="299"/>
      <c r="CR2" s="299"/>
      <c r="CS2" s="299"/>
      <c r="CT2" s="299"/>
      <c r="CU2" s="299"/>
      <c r="CV2" s="299"/>
      <c r="CW2" s="299"/>
      <c r="CX2" s="299"/>
      <c r="CY2" s="299"/>
      <c r="CZ2" s="299"/>
      <c r="DA2" s="299"/>
      <c r="DB2" s="299"/>
      <c r="DC2" s="299"/>
      <c r="DD2" s="299"/>
      <c r="DE2" s="299"/>
      <c r="DF2" s="299"/>
      <c r="DG2" s="299"/>
      <c r="DH2" s="299"/>
      <c r="DI2" s="299"/>
      <c r="DJ2" s="299"/>
      <c r="DK2" s="299"/>
      <c r="DL2" s="299"/>
      <c r="DM2" s="299"/>
      <c r="DN2" s="299"/>
      <c r="DO2" s="299"/>
      <c r="DP2" s="299"/>
      <c r="DQ2" s="299"/>
      <c r="DR2" s="299"/>
      <c r="DS2" s="299"/>
      <c r="DT2" s="299"/>
      <c r="DU2" s="299"/>
      <c r="DV2" s="299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82" t="s">
        <v>3</v>
      </c>
      <c r="B4" s="283"/>
      <c r="C4" s="288" t="s">
        <v>4</v>
      </c>
      <c r="D4" s="289"/>
      <c r="E4" s="290" t="s">
        <v>5</v>
      </c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 t="s">
        <v>6</v>
      </c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0"/>
      <c r="CG4" s="290"/>
      <c r="CH4" s="290"/>
      <c r="CI4" s="290"/>
      <c r="CJ4" s="290"/>
      <c r="CK4" s="290"/>
      <c r="CL4" s="290"/>
      <c r="CM4" s="290"/>
      <c r="CN4" s="290"/>
      <c r="CO4" s="290"/>
      <c r="CP4" s="290"/>
      <c r="CQ4" s="290"/>
      <c r="CR4" s="290"/>
      <c r="CS4" s="290"/>
      <c r="CT4" s="290"/>
      <c r="CU4" s="290"/>
      <c r="CV4" s="290"/>
      <c r="CW4" s="290"/>
      <c r="CX4" s="290"/>
      <c r="CY4" s="290"/>
      <c r="CZ4" s="290"/>
      <c r="DA4" s="290"/>
      <c r="DB4" s="290"/>
      <c r="DC4" s="290"/>
      <c r="DD4" s="290"/>
      <c r="DE4" s="290"/>
      <c r="DF4" s="290"/>
      <c r="DG4" s="290"/>
      <c r="DH4" s="290"/>
      <c r="DI4" s="290"/>
      <c r="DJ4" s="290"/>
      <c r="DK4" s="290"/>
      <c r="DL4" s="290"/>
      <c r="DM4" s="290"/>
      <c r="DN4" s="290"/>
      <c r="DO4" s="290"/>
      <c r="DP4" s="290"/>
      <c r="DQ4" s="290"/>
      <c r="DR4" s="290"/>
      <c r="DS4" s="290"/>
      <c r="DT4" s="290"/>
      <c r="DU4" s="290"/>
      <c r="DV4" s="290"/>
      <c r="DW4" s="9"/>
    </row>
    <row r="5" spans="1:268" s="120" customFormat="1" ht="16.5" customHeight="1">
      <c r="A5" s="284"/>
      <c r="B5" s="285"/>
      <c r="C5" s="291" t="s">
        <v>113</v>
      </c>
      <c r="D5" s="291"/>
      <c r="E5" s="291" t="s">
        <v>7</v>
      </c>
      <c r="F5" s="291"/>
      <c r="G5" s="291" t="s">
        <v>8</v>
      </c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1"/>
      <c r="AL5" s="291"/>
      <c r="AM5" s="291"/>
      <c r="AN5" s="291"/>
      <c r="AO5" s="291"/>
      <c r="AP5" s="291"/>
      <c r="AQ5" s="291"/>
      <c r="AR5" s="291"/>
      <c r="AS5" s="291"/>
      <c r="AT5" s="291"/>
      <c r="AU5" s="291"/>
      <c r="AV5" s="291"/>
      <c r="AW5" s="291"/>
      <c r="AX5" s="291"/>
      <c r="AY5" s="291" t="s">
        <v>9</v>
      </c>
      <c r="AZ5" s="291"/>
      <c r="BA5" s="354" t="s">
        <v>96</v>
      </c>
      <c r="BB5" s="354"/>
      <c r="BC5" s="281" t="s">
        <v>10</v>
      </c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81"/>
      <c r="CK5" s="281"/>
      <c r="CL5" s="281"/>
      <c r="CM5" s="281"/>
      <c r="CN5" s="281"/>
      <c r="CO5" s="281"/>
      <c r="CP5" s="281"/>
      <c r="CQ5" s="281"/>
      <c r="CR5" s="281"/>
      <c r="CS5" s="281"/>
      <c r="CT5" s="281"/>
      <c r="CU5" s="281"/>
      <c r="CV5" s="281"/>
      <c r="CW5" s="281"/>
      <c r="CX5" s="281"/>
      <c r="CY5" s="281"/>
      <c r="CZ5" s="281"/>
      <c r="DA5" s="281"/>
      <c r="DB5" s="281"/>
      <c r="DC5" s="281"/>
      <c r="DD5" s="281"/>
      <c r="DE5" s="281"/>
      <c r="DF5" s="281"/>
      <c r="DG5" s="281"/>
      <c r="DH5" s="281"/>
      <c r="DI5" s="281"/>
      <c r="DJ5" s="281"/>
      <c r="DK5" s="281"/>
      <c r="DL5" s="281"/>
      <c r="DM5" s="281"/>
      <c r="DN5" s="281"/>
      <c r="DO5" s="281"/>
      <c r="DP5" s="281"/>
      <c r="DQ5" s="294" t="s">
        <v>125</v>
      </c>
      <c r="DR5" s="295"/>
      <c r="DS5" s="353" t="s">
        <v>126</v>
      </c>
      <c r="DT5" s="353"/>
      <c r="DU5" s="353" t="s">
        <v>96</v>
      </c>
      <c r="DV5" s="353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84"/>
      <c r="B6" s="285"/>
      <c r="C6" s="291"/>
      <c r="D6" s="291"/>
      <c r="E6" s="291"/>
      <c r="F6" s="291"/>
      <c r="G6" s="275" t="s">
        <v>11</v>
      </c>
      <c r="H6" s="275"/>
      <c r="I6" s="275" t="s">
        <v>12</v>
      </c>
      <c r="J6" s="275"/>
      <c r="K6" s="275" t="s">
        <v>70</v>
      </c>
      <c r="L6" s="275"/>
      <c r="M6" s="275" t="s">
        <v>13</v>
      </c>
      <c r="N6" s="275"/>
      <c r="O6" s="275" t="s">
        <v>14</v>
      </c>
      <c r="P6" s="275"/>
      <c r="Q6" s="275" t="s">
        <v>15</v>
      </c>
      <c r="R6" s="275"/>
      <c r="S6" s="275" t="s">
        <v>81</v>
      </c>
      <c r="T6" s="275"/>
      <c r="U6" s="275" t="s">
        <v>16</v>
      </c>
      <c r="V6" s="275"/>
      <c r="W6" s="275" t="s">
        <v>82</v>
      </c>
      <c r="X6" s="275"/>
      <c r="Y6" s="275" t="s">
        <v>17</v>
      </c>
      <c r="Z6" s="275"/>
      <c r="AA6" s="275" t="s">
        <v>83</v>
      </c>
      <c r="AB6" s="275"/>
      <c r="AC6" s="275" t="s">
        <v>18</v>
      </c>
      <c r="AD6" s="275"/>
      <c r="AE6" s="275" t="s">
        <v>84</v>
      </c>
      <c r="AF6" s="275"/>
      <c r="AG6" s="275" t="s">
        <v>19</v>
      </c>
      <c r="AH6" s="275"/>
      <c r="AI6" s="275" t="s">
        <v>85</v>
      </c>
      <c r="AJ6" s="275"/>
      <c r="AK6" s="275" t="s">
        <v>20</v>
      </c>
      <c r="AL6" s="275"/>
      <c r="AM6" s="275" t="s">
        <v>86</v>
      </c>
      <c r="AN6" s="275"/>
      <c r="AO6" s="275" t="s">
        <v>21</v>
      </c>
      <c r="AP6" s="275"/>
      <c r="AQ6" s="275" t="s">
        <v>87</v>
      </c>
      <c r="AR6" s="275"/>
      <c r="AS6" s="275" t="s">
        <v>22</v>
      </c>
      <c r="AT6" s="275"/>
      <c r="AU6" s="275" t="s">
        <v>88</v>
      </c>
      <c r="AV6" s="275"/>
      <c r="AW6" s="275" t="s">
        <v>23</v>
      </c>
      <c r="AX6" s="275"/>
      <c r="AY6" s="291"/>
      <c r="AZ6" s="291"/>
      <c r="BA6" s="354"/>
      <c r="BB6" s="354"/>
      <c r="BC6" s="275" t="s">
        <v>11</v>
      </c>
      <c r="BD6" s="275"/>
      <c r="BE6" s="275" t="s">
        <v>12</v>
      </c>
      <c r="BF6" s="275"/>
      <c r="BG6" s="275" t="s">
        <v>70</v>
      </c>
      <c r="BH6" s="275"/>
      <c r="BI6" s="351" t="s">
        <v>96</v>
      </c>
      <c r="BJ6" s="352"/>
      <c r="BK6" s="275" t="s">
        <v>13</v>
      </c>
      <c r="BL6" s="275"/>
      <c r="BM6" s="275" t="s">
        <v>14</v>
      </c>
      <c r="BN6" s="275"/>
      <c r="BO6" s="351" t="s">
        <v>96</v>
      </c>
      <c r="BP6" s="352"/>
      <c r="BQ6" s="275" t="s">
        <v>15</v>
      </c>
      <c r="BR6" s="275"/>
      <c r="BS6" s="275" t="s">
        <v>81</v>
      </c>
      <c r="BT6" s="275"/>
      <c r="BU6" s="351" t="s">
        <v>96</v>
      </c>
      <c r="BV6" s="352"/>
      <c r="BW6" s="275" t="s">
        <v>141</v>
      </c>
      <c r="BX6" s="275"/>
      <c r="BY6" s="275" t="s">
        <v>82</v>
      </c>
      <c r="BZ6" s="275"/>
      <c r="CA6" s="351" t="s">
        <v>96</v>
      </c>
      <c r="CB6" s="352"/>
      <c r="CC6" s="275" t="s">
        <v>17</v>
      </c>
      <c r="CD6" s="275"/>
      <c r="CE6" s="275" t="s">
        <v>83</v>
      </c>
      <c r="CF6" s="275"/>
      <c r="CG6" s="351" t="s">
        <v>96</v>
      </c>
      <c r="CH6" s="352"/>
      <c r="CI6" s="275" t="s">
        <v>18</v>
      </c>
      <c r="CJ6" s="275"/>
      <c r="CK6" s="275" t="s">
        <v>84</v>
      </c>
      <c r="CL6" s="275"/>
      <c r="CM6" s="351" t="s">
        <v>96</v>
      </c>
      <c r="CN6" s="352"/>
      <c r="CO6" s="275" t="s">
        <v>19</v>
      </c>
      <c r="CP6" s="275"/>
      <c r="CQ6" s="275" t="s">
        <v>85</v>
      </c>
      <c r="CR6" s="275"/>
      <c r="CS6" s="351" t="s">
        <v>96</v>
      </c>
      <c r="CT6" s="352"/>
      <c r="CU6" s="275" t="s">
        <v>20</v>
      </c>
      <c r="CV6" s="275"/>
      <c r="CW6" s="275" t="s">
        <v>86</v>
      </c>
      <c r="CX6" s="275"/>
      <c r="CY6" s="351" t="s">
        <v>96</v>
      </c>
      <c r="CZ6" s="352"/>
      <c r="DA6" s="275" t="s">
        <v>21</v>
      </c>
      <c r="DB6" s="275"/>
      <c r="DC6" s="275" t="s">
        <v>87</v>
      </c>
      <c r="DD6" s="275"/>
      <c r="DE6" s="351" t="s">
        <v>96</v>
      </c>
      <c r="DF6" s="352"/>
      <c r="DG6" s="275" t="s">
        <v>22</v>
      </c>
      <c r="DH6" s="275"/>
      <c r="DI6" s="275" t="s">
        <v>88</v>
      </c>
      <c r="DJ6" s="275"/>
      <c r="DK6" s="351" t="s">
        <v>96</v>
      </c>
      <c r="DL6" s="352"/>
      <c r="DM6" s="275" t="s">
        <v>23</v>
      </c>
      <c r="DN6" s="275"/>
      <c r="DO6" s="276" t="s">
        <v>117</v>
      </c>
      <c r="DP6" s="276"/>
      <c r="DQ6" s="296"/>
      <c r="DR6" s="297"/>
      <c r="DS6" s="353"/>
      <c r="DT6" s="353"/>
      <c r="DU6" s="353"/>
      <c r="DV6" s="353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86"/>
      <c r="B7" s="287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45" t="s">
        <v>29</v>
      </c>
      <c r="B8" s="246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49" t="s">
        <v>30</v>
      </c>
      <c r="B9" s="350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47" t="s">
        <v>31</v>
      </c>
      <c r="B10" s="348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47" t="s">
        <v>32</v>
      </c>
      <c r="B12" s="348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47" t="s">
        <v>80</v>
      </c>
      <c r="B13" s="348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47" t="s">
        <v>33</v>
      </c>
      <c r="B14" s="348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47" t="s">
        <v>35</v>
      </c>
      <c r="B15" s="348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47" t="s">
        <v>36</v>
      </c>
      <c r="B16" s="348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47" t="s">
        <v>37</v>
      </c>
      <c r="B17" s="348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47" t="s">
        <v>38</v>
      </c>
      <c r="B18" s="348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47" t="s">
        <v>39</v>
      </c>
      <c r="B19" s="348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47" t="s">
        <v>40</v>
      </c>
      <c r="B20" s="348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47" t="s">
        <v>41</v>
      </c>
      <c r="B21" s="348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47" t="s">
        <v>89</v>
      </c>
      <c r="B22" s="348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47" t="s">
        <v>90</v>
      </c>
      <c r="B23" s="348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47" t="s">
        <v>42</v>
      </c>
      <c r="B24" s="348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47" t="s">
        <v>43</v>
      </c>
      <c r="B25" s="348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49" t="s">
        <v>44</v>
      </c>
      <c r="B26" s="350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35" t="s">
        <v>94</v>
      </c>
      <c r="B27" s="336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35" t="s">
        <v>45</v>
      </c>
      <c r="B28" s="336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35" t="s">
        <v>91</v>
      </c>
      <c r="B29" s="336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35" t="s">
        <v>46</v>
      </c>
      <c r="B30" s="336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35" t="s">
        <v>92</v>
      </c>
      <c r="B31" s="336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35" t="s">
        <v>47</v>
      </c>
      <c r="B32" s="336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35" t="s">
        <v>118</v>
      </c>
      <c r="B33" s="336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35" t="s">
        <v>48</v>
      </c>
      <c r="B34" s="336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35" t="s">
        <v>93</v>
      </c>
      <c r="B35" s="336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45" t="s">
        <v>49</v>
      </c>
      <c r="B36" s="246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45" t="s">
        <v>100</v>
      </c>
      <c r="B37" s="346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51" t="s">
        <v>105</v>
      </c>
      <c r="B38" s="252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51" t="s">
        <v>99</v>
      </c>
      <c r="B39" s="252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51" t="s">
        <v>95</v>
      </c>
      <c r="B40" s="252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51" t="s">
        <v>98</v>
      </c>
      <c r="B41" s="252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43" t="s">
        <v>97</v>
      </c>
      <c r="B42" s="344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43" t="s">
        <v>101</v>
      </c>
      <c r="B43" s="344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43" t="s">
        <v>102</v>
      </c>
      <c r="B44" s="344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43" t="s">
        <v>103</v>
      </c>
      <c r="B45" s="344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43" t="s">
        <v>106</v>
      </c>
      <c r="B46" s="344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51" t="s">
        <v>132</v>
      </c>
      <c r="B47" s="252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51" t="s">
        <v>108</v>
      </c>
      <c r="B48" s="252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51" t="s">
        <v>110</v>
      </c>
      <c r="B49" s="252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51" t="s">
        <v>111</v>
      </c>
      <c r="B50" s="252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51" t="s">
        <v>112</v>
      </c>
      <c r="B51" s="252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51" t="s">
        <v>104</v>
      </c>
      <c r="B52" s="252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51" t="s">
        <v>107</v>
      </c>
      <c r="B53" s="252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51" t="s">
        <v>131</v>
      </c>
      <c r="B54" s="252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51" t="s">
        <v>109</v>
      </c>
      <c r="B55" s="252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51" t="s">
        <v>119</v>
      </c>
      <c r="B56" s="252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51" t="s">
        <v>120</v>
      </c>
      <c r="B57" s="252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51" t="s">
        <v>121</v>
      </c>
      <c r="B58" s="252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51" t="s">
        <v>122</v>
      </c>
      <c r="B59" s="252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51" t="s">
        <v>123</v>
      </c>
      <c r="B60" s="252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51" t="s">
        <v>124</v>
      </c>
      <c r="B61" s="252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51" t="s">
        <v>133</v>
      </c>
      <c r="B62" s="252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45" t="s">
        <v>50</v>
      </c>
      <c r="B63" s="246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25" t="s">
        <v>52</v>
      </c>
      <c r="B64" s="326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41" t="s">
        <v>127</v>
      </c>
      <c r="B65" s="342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45" t="s">
        <v>53</v>
      </c>
      <c r="B66" s="246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33" t="s">
        <v>54</v>
      </c>
      <c r="B67" s="334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35" t="s">
        <v>55</v>
      </c>
      <c r="B68" s="336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35" t="s">
        <v>56</v>
      </c>
      <c r="B69" s="336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33" t="s">
        <v>57</v>
      </c>
      <c r="B70" s="334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35" t="s">
        <v>55</v>
      </c>
      <c r="B71" s="336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35" t="s">
        <v>56</v>
      </c>
      <c r="B72" s="336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33" t="s">
        <v>58</v>
      </c>
      <c r="B73" s="334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35" t="s">
        <v>59</v>
      </c>
      <c r="B74" s="336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35" t="s">
        <v>60</v>
      </c>
      <c r="B75" s="336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33" t="s">
        <v>61</v>
      </c>
      <c r="B76" s="334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37" t="s">
        <v>62</v>
      </c>
      <c r="B77" s="338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39" t="s">
        <v>63</v>
      </c>
      <c r="B78" s="340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45" t="s">
        <v>136</v>
      </c>
      <c r="B79" s="246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31" t="s">
        <v>64</v>
      </c>
      <c r="B80" s="332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51" t="s">
        <v>38</v>
      </c>
      <c r="B81" s="252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51" t="s">
        <v>65</v>
      </c>
      <c r="B82" s="252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51" t="s">
        <v>66</v>
      </c>
      <c r="B83" s="252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51" t="s">
        <v>67</v>
      </c>
      <c r="B84" s="252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51" t="s">
        <v>34</v>
      </c>
      <c r="B85" s="252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51" t="s">
        <v>114</v>
      </c>
      <c r="B86" s="252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31" t="s">
        <v>68</v>
      </c>
      <c r="B87" s="332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51" t="s">
        <v>140</v>
      </c>
      <c r="B88" s="252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51">
        <v>243</v>
      </c>
      <c r="B89" s="252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51">
        <v>244</v>
      </c>
      <c r="B90" s="252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51">
        <v>414</v>
      </c>
      <c r="B91" s="252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51">
        <v>521</v>
      </c>
      <c r="B92" s="252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51">
        <v>831</v>
      </c>
      <c r="B93" s="252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51">
        <v>851</v>
      </c>
      <c r="B94" s="252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51">
        <v>853</v>
      </c>
      <c r="B95" s="252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51"/>
      <c r="B96" s="252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27"/>
      <c r="B97" s="328"/>
      <c r="C97" s="327" t="s">
        <v>115</v>
      </c>
      <c r="D97" s="328"/>
      <c r="E97" s="327" t="s">
        <v>116</v>
      </c>
      <c r="F97" s="328"/>
      <c r="G97" s="327" t="s">
        <v>69</v>
      </c>
      <c r="H97" s="328"/>
      <c r="I97" s="327" t="s">
        <v>70</v>
      </c>
      <c r="J97" s="328"/>
      <c r="K97" s="327" t="str">
        <f>K6</f>
        <v>на 01.03.</v>
      </c>
      <c r="L97" s="328"/>
      <c r="M97" s="327" t="s">
        <v>14</v>
      </c>
      <c r="N97" s="328"/>
      <c r="O97" s="327" t="str">
        <f>O6</f>
        <v>на 01.04.</v>
      </c>
      <c r="P97" s="328"/>
      <c r="Q97" s="327" t="s">
        <v>137</v>
      </c>
      <c r="R97" s="328"/>
      <c r="S97" s="327" t="s">
        <v>137</v>
      </c>
      <c r="T97" s="328"/>
      <c r="U97" s="327" t="s">
        <v>138</v>
      </c>
      <c r="V97" s="328"/>
      <c r="W97" s="327" t="s">
        <v>138</v>
      </c>
      <c r="X97" s="328"/>
      <c r="Y97" s="327" t="s">
        <v>83</v>
      </c>
      <c r="Z97" s="328"/>
      <c r="AA97" s="327" t="s">
        <v>83</v>
      </c>
      <c r="AB97" s="328"/>
      <c r="AC97" s="327" t="s">
        <v>84</v>
      </c>
      <c r="AD97" s="328"/>
      <c r="AE97" s="327" t="s">
        <v>84</v>
      </c>
      <c r="AF97" s="328"/>
      <c r="AG97" s="327" t="s">
        <v>85</v>
      </c>
      <c r="AH97" s="328"/>
      <c r="AI97" s="327" t="s">
        <v>85</v>
      </c>
      <c r="AJ97" s="328"/>
      <c r="AK97" s="327" t="s">
        <v>86</v>
      </c>
      <c r="AL97" s="328"/>
      <c r="AM97" s="327" t="s">
        <v>86</v>
      </c>
      <c r="AN97" s="328"/>
      <c r="AO97" s="327" t="s">
        <v>87</v>
      </c>
      <c r="AP97" s="328"/>
      <c r="AQ97" s="327" t="s">
        <v>87</v>
      </c>
      <c r="AR97" s="328"/>
      <c r="AS97" s="327" t="s">
        <v>88</v>
      </c>
      <c r="AT97" s="328"/>
      <c r="AU97" s="327" t="s">
        <v>88</v>
      </c>
      <c r="AV97" s="328"/>
      <c r="AW97" s="327" t="s">
        <v>139</v>
      </c>
      <c r="AX97" s="328"/>
      <c r="AY97" s="327" t="s">
        <v>71</v>
      </c>
      <c r="AZ97" s="328"/>
      <c r="BA97" s="327"/>
      <c r="BB97" s="328"/>
      <c r="BC97" s="327" t="s">
        <v>69</v>
      </c>
      <c r="BD97" s="328"/>
      <c r="BE97" s="327" t="s">
        <v>70</v>
      </c>
      <c r="BF97" s="328"/>
      <c r="BG97" s="327" t="str">
        <f>BG6</f>
        <v>на 01.03.</v>
      </c>
      <c r="BH97" s="328"/>
      <c r="BI97" s="327" t="s">
        <v>14</v>
      </c>
      <c r="BJ97" s="328"/>
      <c r="BK97" s="327" t="str">
        <f>BK6</f>
        <v>март</v>
      </c>
      <c r="BL97" s="328"/>
      <c r="BM97" s="327" t="s">
        <v>137</v>
      </c>
      <c r="BN97" s="328"/>
      <c r="BO97" s="327" t="s">
        <v>137</v>
      </c>
      <c r="BP97" s="328"/>
      <c r="BQ97" s="327" t="s">
        <v>138</v>
      </c>
      <c r="BR97" s="328"/>
      <c r="BS97" s="327" t="s">
        <v>138</v>
      </c>
      <c r="BT97" s="328"/>
      <c r="BU97" s="327" t="s">
        <v>83</v>
      </c>
      <c r="BV97" s="328"/>
      <c r="BW97" s="327" t="s">
        <v>83</v>
      </c>
      <c r="BX97" s="328"/>
      <c r="BY97" s="327" t="s">
        <v>84</v>
      </c>
      <c r="BZ97" s="328"/>
      <c r="CA97" s="327" t="s">
        <v>84</v>
      </c>
      <c r="CB97" s="328"/>
      <c r="CC97" s="327" t="s">
        <v>85</v>
      </c>
      <c r="CD97" s="328"/>
      <c r="CE97" s="327" t="s">
        <v>85</v>
      </c>
      <c r="CF97" s="328"/>
      <c r="CG97" s="327" t="s">
        <v>86</v>
      </c>
      <c r="CH97" s="328"/>
      <c r="CI97" s="327" t="s">
        <v>86</v>
      </c>
      <c r="CJ97" s="328"/>
      <c r="CK97" s="327" t="s">
        <v>87</v>
      </c>
      <c r="CL97" s="328"/>
      <c r="CM97" s="327" t="s">
        <v>87</v>
      </c>
      <c r="CN97" s="328"/>
      <c r="CO97" s="327" t="s">
        <v>88</v>
      </c>
      <c r="CP97" s="328"/>
      <c r="CQ97" s="327" t="s">
        <v>88</v>
      </c>
      <c r="CR97" s="328"/>
      <c r="CS97" s="327" t="s">
        <v>139</v>
      </c>
      <c r="CT97" s="328"/>
      <c r="CU97" s="327" t="str">
        <f>CU6</f>
        <v>сентябрь</v>
      </c>
      <c r="CV97" s="328"/>
      <c r="CW97" s="122"/>
      <c r="CX97" s="122"/>
      <c r="CY97" s="327"/>
      <c r="CZ97" s="328"/>
      <c r="DA97" s="327" t="str">
        <f>DA6</f>
        <v>октябрь</v>
      </c>
      <c r="DB97" s="328"/>
      <c r="DC97" s="122"/>
      <c r="DD97" s="122"/>
      <c r="DE97" s="327"/>
      <c r="DF97" s="328"/>
      <c r="DG97" s="327" t="str">
        <f>DG6</f>
        <v>ноябрь</v>
      </c>
      <c r="DH97" s="328"/>
      <c r="DI97" s="122"/>
      <c r="DJ97" s="122"/>
      <c r="DK97" s="327"/>
      <c r="DL97" s="328"/>
      <c r="DM97" s="327" t="str">
        <f>DM6</f>
        <v>декабрь</v>
      </c>
      <c r="DN97" s="328"/>
      <c r="DO97" s="327"/>
      <c r="DP97" s="328"/>
      <c r="DQ97" s="329" t="s">
        <v>71</v>
      </c>
      <c r="DR97" s="330"/>
      <c r="DS97" s="327"/>
      <c r="DT97" s="328"/>
      <c r="DU97" s="327"/>
      <c r="DV97" s="328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45" t="s">
        <v>72</v>
      </c>
      <c r="B98" s="246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25" t="s">
        <v>73</v>
      </c>
      <c r="B99" s="326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45" t="s">
        <v>74</v>
      </c>
      <c r="B100" s="246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21" t="s">
        <v>75</v>
      </c>
      <c r="B101" s="322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21" t="s">
        <v>76</v>
      </c>
      <c r="B102" s="322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21" t="s">
        <v>129</v>
      </c>
      <c r="B103" s="322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45" t="s">
        <v>77</v>
      </c>
      <c r="B104" s="246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21" t="s">
        <v>75</v>
      </c>
      <c r="B105" s="322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21" t="s">
        <v>76</v>
      </c>
      <c r="B106" s="322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21" t="s">
        <v>129</v>
      </c>
      <c r="B107" s="322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45" t="s">
        <v>135</v>
      </c>
      <c r="B108" s="246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23" t="s">
        <v>78</v>
      </c>
      <c r="B109" s="324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19" t="s">
        <v>79</v>
      </c>
      <c r="B110" s="320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45" t="s">
        <v>134</v>
      </c>
      <c r="B111" s="246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93" t="s">
        <v>159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206" ht="21.75" customHeight="1">
      <c r="A2" s="3"/>
      <c r="C2" s="299" t="s">
        <v>168</v>
      </c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</row>
    <row r="3" spans="1:206" ht="15.75" customHeight="1"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82" t="s">
        <v>3</v>
      </c>
      <c r="B5" s="283"/>
      <c r="C5" s="100" t="s">
        <v>4</v>
      </c>
      <c r="D5" s="290" t="s">
        <v>171</v>
      </c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 t="s">
        <v>172</v>
      </c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9"/>
    </row>
    <row r="6" spans="1:206" s="120" customFormat="1" ht="16.5" customHeight="1">
      <c r="A6" s="284"/>
      <c r="B6" s="285"/>
      <c r="C6" s="291" t="s">
        <v>149</v>
      </c>
      <c r="D6" s="292" t="s">
        <v>149</v>
      </c>
      <c r="E6" s="291" t="s">
        <v>8</v>
      </c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 t="s">
        <v>150</v>
      </c>
      <c r="AB6" s="280" t="s">
        <v>96</v>
      </c>
      <c r="AC6" s="281" t="s">
        <v>10</v>
      </c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94" t="s">
        <v>125</v>
      </c>
      <c r="BK6" s="298" t="s">
        <v>126</v>
      </c>
      <c r="BL6" s="298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84"/>
      <c r="B7" s="285"/>
      <c r="C7" s="291"/>
      <c r="D7" s="292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91"/>
      <c r="AB7" s="280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96"/>
      <c r="BK7" s="298"/>
      <c r="BL7" s="298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86"/>
      <c r="B8" s="287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38" t="s">
        <v>29</v>
      </c>
      <c r="B9" s="239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73" t="s">
        <v>30</v>
      </c>
      <c r="B10" s="274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71" t="s">
        <v>31</v>
      </c>
      <c r="B11" s="27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 t="e">
        <f>конс.!#REF!</f>
        <v>#REF!</v>
      </c>
      <c r="AD12" s="26" t="e">
        <f>конс.!#REF!</f>
        <v>#REF!</v>
      </c>
      <c r="AE12" s="134" t="e">
        <f t="shared" si="74"/>
        <v>#REF!</v>
      </c>
      <c r="AF12" s="135">
        <f t="shared" si="4"/>
        <v>1</v>
      </c>
      <c r="AG12" s="26" t="e">
        <f>конс.!#REF!</f>
        <v>#REF!</v>
      </c>
      <c r="AH12" s="134" t="e">
        <f t="shared" si="75"/>
        <v>#REF!</v>
      </c>
      <c r="AI12" s="135">
        <f t="shared" si="6"/>
        <v>1</v>
      </c>
      <c r="AJ12" s="26" t="e">
        <f>конс.!#REF!</f>
        <v>#REF!</v>
      </c>
      <c r="AK12" s="134" t="e">
        <f t="shared" si="76"/>
        <v>#REF!</v>
      </c>
      <c r="AL12" s="135">
        <f t="shared" si="8"/>
        <v>1</v>
      </c>
      <c r="AM12" s="26" t="e">
        <f>конс.!#REF!</f>
        <v>#REF!</v>
      </c>
      <c r="AN12" s="134" t="e">
        <f t="shared" si="77"/>
        <v>#REF!</v>
      </c>
      <c r="AO12" s="135">
        <f t="shared" si="10"/>
        <v>1</v>
      </c>
      <c r="AP12" s="26" t="e">
        <f>конс.!#REF!</f>
        <v>#REF!</v>
      </c>
      <c r="AQ12" s="134" t="e">
        <f t="shared" si="78"/>
        <v>#REF!</v>
      </c>
      <c r="AR12" s="135">
        <f t="shared" si="12"/>
        <v>1</v>
      </c>
      <c r="AS12" s="26" t="e">
        <f>конс.!#REF!</f>
        <v>#REF!</v>
      </c>
      <c r="AT12" s="134" t="e">
        <f t="shared" si="79"/>
        <v>#REF!</v>
      </c>
      <c r="AU12" s="135">
        <f t="shared" si="14"/>
        <v>1</v>
      </c>
      <c r="AV12" s="26" t="e">
        <f>конс.!#REF!</f>
        <v>#REF!</v>
      </c>
      <c r="AW12" s="134" t="e">
        <f t="shared" si="80"/>
        <v>#REF!</v>
      </c>
      <c r="AX12" s="135">
        <f t="shared" si="16"/>
        <v>1</v>
      </c>
      <c r="AY12" s="26" t="e">
        <f>конс.!#REF!</f>
        <v>#REF!</v>
      </c>
      <c r="AZ12" s="134" t="e">
        <f t="shared" si="81"/>
        <v>#REF!</v>
      </c>
      <c r="BA12" s="135">
        <f t="shared" si="18"/>
        <v>1</v>
      </c>
      <c r="BB12" s="26" t="e">
        <f>конс.!#REF!</f>
        <v>#REF!</v>
      </c>
      <c r="BC12" s="134" t="e">
        <f t="shared" si="82"/>
        <v>#REF!</v>
      </c>
      <c r="BD12" s="135">
        <f t="shared" si="20"/>
        <v>1</v>
      </c>
      <c r="BE12" s="26" t="e">
        <f>конс.!#REF!</f>
        <v>#REF!</v>
      </c>
      <c r="BF12" s="134" t="e">
        <f t="shared" si="83"/>
        <v>#REF!</v>
      </c>
      <c r="BG12" s="135">
        <f t="shared" si="22"/>
        <v>1</v>
      </c>
      <c r="BH12" s="26">
        <f>конс.!N14</f>
        <v>0</v>
      </c>
      <c r="BI12" s="26">
        <f>конс.!P14</f>
        <v>0</v>
      </c>
      <c r="BJ12" s="26" t="e">
        <f>конс.!#REF!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71" t="s">
        <v>32</v>
      </c>
      <c r="B13" s="27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71" t="s">
        <v>80</v>
      </c>
      <c r="B14" s="27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71" t="s">
        <v>33</v>
      </c>
      <c r="B15" s="27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71" t="s">
        <v>35</v>
      </c>
      <c r="B16" s="27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71" t="s">
        <v>36</v>
      </c>
      <c r="B17" s="27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71" t="s">
        <v>37</v>
      </c>
      <c r="B18" s="27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71" t="s">
        <v>38</v>
      </c>
      <c r="B19" s="27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71" t="s">
        <v>39</v>
      </c>
      <c r="B20" s="27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71" t="s">
        <v>40</v>
      </c>
      <c r="B21" s="27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71" t="s">
        <v>41</v>
      </c>
      <c r="B22" s="27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71" t="s">
        <v>89</v>
      </c>
      <c r="B23" s="27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71" t="s">
        <v>90</v>
      </c>
      <c r="B24" s="27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71" t="s">
        <v>42</v>
      </c>
      <c r="B25" s="27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71" t="s">
        <v>43</v>
      </c>
      <c r="B26" s="27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73" t="s">
        <v>44</v>
      </c>
      <c r="B27" s="274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57" t="s">
        <v>94</v>
      </c>
      <c r="B28" s="258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57" t="s">
        <v>45</v>
      </c>
      <c r="B29" s="258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57" t="s">
        <v>91</v>
      </c>
      <c r="B30" s="258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57" t="s">
        <v>46</v>
      </c>
      <c r="B31" s="258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57" t="s">
        <v>92</v>
      </c>
      <c r="B32" s="258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57" t="s">
        <v>142</v>
      </c>
      <c r="B33" s="258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57" t="s">
        <v>118</v>
      </c>
      <c r="B34" s="258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57" t="s">
        <v>48</v>
      </c>
      <c r="B35" s="258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57" t="s">
        <v>93</v>
      </c>
      <c r="B36" s="258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38" t="s">
        <v>49</v>
      </c>
      <c r="B37" s="239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69" t="s">
        <v>100</v>
      </c>
      <c r="B38" s="270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49" t="s">
        <v>105</v>
      </c>
      <c r="B39" s="250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49" t="s">
        <v>99</v>
      </c>
      <c r="B40" s="250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49" t="s">
        <v>95</v>
      </c>
      <c r="B41" s="250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49" t="s">
        <v>98</v>
      </c>
      <c r="B42" s="250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67" t="s">
        <v>97</v>
      </c>
      <c r="B43" s="268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67" t="s">
        <v>101</v>
      </c>
      <c r="B44" s="268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67" t="s">
        <v>102</v>
      </c>
      <c r="B45" s="268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67" t="s">
        <v>103</v>
      </c>
      <c r="B46" s="268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67" t="s">
        <v>106</v>
      </c>
      <c r="B47" s="268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49" t="s">
        <v>132</v>
      </c>
      <c r="B48" s="250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49" t="s">
        <v>108</v>
      </c>
      <c r="B49" s="250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49" t="s">
        <v>110</v>
      </c>
      <c r="B50" s="250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49" t="s">
        <v>111</v>
      </c>
      <c r="B51" s="250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49" t="s">
        <v>112</v>
      </c>
      <c r="B52" s="250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49" t="s">
        <v>104</v>
      </c>
      <c r="B53" s="250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49" t="s">
        <v>107</v>
      </c>
      <c r="B54" s="250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49" t="s">
        <v>131</v>
      </c>
      <c r="B55" s="250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49" t="s">
        <v>109</v>
      </c>
      <c r="B56" s="250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49" t="s">
        <v>119</v>
      </c>
      <c r="B57" s="250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49" t="s">
        <v>120</v>
      </c>
      <c r="B58" s="250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49" t="s">
        <v>121</v>
      </c>
      <c r="B59" s="250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49" t="s">
        <v>122</v>
      </c>
      <c r="B60" s="250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49" t="s">
        <v>123</v>
      </c>
      <c r="B61" s="250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49" t="s">
        <v>124</v>
      </c>
      <c r="B62" s="250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49" t="s">
        <v>133</v>
      </c>
      <c r="B63" s="250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38" t="s">
        <v>50</v>
      </c>
      <c r="B74" s="239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42" t="s">
        <v>52</v>
      </c>
      <c r="B75" s="24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#REF!</v>
      </c>
      <c r="AD75" s="133" t="e">
        <f t="shared" si="193"/>
        <v>#REF!</v>
      </c>
      <c r="AE75" s="133" t="e">
        <f t="shared" si="193"/>
        <v>#REF!</v>
      </c>
      <c r="AF75" s="144" t="s">
        <v>51</v>
      </c>
      <c r="AG75" s="133" t="e">
        <f>IF(AG74&gt;0,"-",-AG74/(AG10-AG12))</f>
        <v>#REF!</v>
      </c>
      <c r="AH75" s="133" t="e">
        <f>IF(AH74&gt;0,"-",-AH74/(AH10-AH12))</f>
        <v>#REF!</v>
      </c>
      <c r="AI75" s="144" t="s">
        <v>51</v>
      </c>
      <c r="AJ75" s="133" t="e">
        <f>IF(AJ74&gt;0,"-",-AJ74/(AJ10-AJ12))</f>
        <v>#REF!</v>
      </c>
      <c r="AK75" s="133" t="e">
        <f>IF(AK74&gt;0,"-",-AK74/(AK10-AK12))</f>
        <v>#REF!</v>
      </c>
      <c r="AL75" s="144" t="s">
        <v>51</v>
      </c>
      <c r="AM75" s="133" t="e">
        <f>IF(AM74&gt;0,"-",-AM74/(AM10-AM12))</f>
        <v>#REF!</v>
      </c>
      <c r="AN75" s="133" t="e">
        <f>IF(AN74&gt;0,"-",-AN74/(AN10-AN12))</f>
        <v>#REF!</v>
      </c>
      <c r="AO75" s="144" t="s">
        <v>51</v>
      </c>
      <c r="AP75" s="133" t="e">
        <f>IF(AP74&gt;0,"-",-AP74/(AP10-AP12))</f>
        <v>#REF!</v>
      </c>
      <c r="AQ75" s="133" t="e">
        <f>IF(AQ74&gt;0,"-",-AQ74/(AQ10-AQ12))</f>
        <v>#REF!</v>
      </c>
      <c r="AR75" s="144" t="s">
        <v>51</v>
      </c>
      <c r="AS75" s="133" t="e">
        <f>IF(AS74&gt;0,"-",-AS74/(AS10-AS12))</f>
        <v>#REF!</v>
      </c>
      <c r="AT75" s="133" t="e">
        <f>IF(AT74&gt;0,"-",-AT74/(AT10-AT12))</f>
        <v>#REF!</v>
      </c>
      <c r="AU75" s="144" t="s">
        <v>51</v>
      </c>
      <c r="AV75" s="133" t="e">
        <f>IF(AV74&gt;0,"-",-AV74/(AV10-AV12))</f>
        <v>#REF!</v>
      </c>
      <c r="AW75" s="133" t="e">
        <f>IF(AW74&gt;0,"-",-AW74/(AW10-AW12))</f>
        <v>#REF!</v>
      </c>
      <c r="AX75" s="144" t="s">
        <v>51</v>
      </c>
      <c r="AY75" s="133" t="e">
        <f>IF(AY74&gt;0,"-",-AY74/(AY10-AY12))</f>
        <v>#REF!</v>
      </c>
      <c r="AZ75" s="133" t="e">
        <f>IF(AZ74&gt;0,"-",-AZ74/(AZ10-AZ12))</f>
        <v>#REF!</v>
      </c>
      <c r="BA75" s="144" t="s">
        <v>51</v>
      </c>
      <c r="BB75" s="133" t="e">
        <f>IF(BB74&gt;0,"-",-BB74/(BB10-BB12))</f>
        <v>#REF!</v>
      </c>
      <c r="BC75" s="133" t="e">
        <f>IF(BC74&gt;0,"-",-BC74/(BC10-BC12))</f>
        <v>#REF!</v>
      </c>
      <c r="BD75" s="144" t="s">
        <v>51</v>
      </c>
      <c r="BE75" s="133" t="e">
        <f>IF(BE74&gt;0,"-",-BE74/(BE10-BE12))</f>
        <v>#REF!</v>
      </c>
      <c r="BF75" s="133" t="e">
        <f>IF(BF74&gt;0,"-",-BF74/(BF10-BF12))</f>
        <v>#REF!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65" t="s">
        <v>127</v>
      </c>
      <c r="B76" s="266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e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#REF!</v>
      </c>
      <c r="AD76" s="145" t="e">
        <f t="shared" si="197"/>
        <v>#REF!</v>
      </c>
      <c r="AE76" s="145" t="e">
        <f t="shared" si="197"/>
        <v>#REF!</v>
      </c>
      <c r="AF76" s="144" t="s">
        <v>51</v>
      </c>
      <c r="AG76" s="145" t="e">
        <f>IF(OR(AG10-AG12=0,AG74&gt;=0),"-",IF(AND(AG78&lt;=0,AG87&lt;=0),(-AG74)/(AG10-AG12),IF(AND(AG87&gt;0,AG78&lt;=0),(-AG74-AG87)/(AG10-AG12),IF(AND(AG87&lt;=0,AG78&gt;0),(-AG74-AG78)/(AG10-AG12),(-AG74-AG78-AG87)/(AG10-AG12)))))</f>
        <v>#REF!</v>
      </c>
      <c r="AH76" s="145" t="e">
        <f>IF(OR(AH10-AH12=0,AH74&gt;=0),"-",IF(AND(AH78&lt;=0,AH87&lt;=0),(-AH74)/(AH10-AH12),IF(AND(AH87&gt;0,AH78&lt;=0),(-AH74-AH87)/(AH10-AH12),IF(AND(AH87&lt;=0,AH78&gt;0),(-AH74-AH78)/(AH10-AH12),(-AH74-AH78-AH87)/(AH10-AH12)))))</f>
        <v>#REF!</v>
      </c>
      <c r="AI76" s="144" t="s">
        <v>51</v>
      </c>
      <c r="AJ76" s="145" t="e">
        <f>IF(OR(AJ10-AJ12=0,AJ74&gt;=0),"-",IF(AND(AJ78&lt;=0,AJ87&lt;=0),(-AJ74)/(AJ10-AJ12),IF(AND(AJ87&gt;0,AJ78&lt;=0),(-AJ74-AJ87)/(AJ10-AJ12),IF(AND(AJ87&lt;=0,AJ78&gt;0),(-AJ74-AJ78)/(AJ10-AJ12),(-AJ74-AJ78-AJ87)/(AJ10-AJ12)))))</f>
        <v>#REF!</v>
      </c>
      <c r="AK76" s="145" t="e">
        <f>IF(OR(AK10-AK12=0,AK74&gt;=0),"-",IF(AND(AK78&lt;=0,AK87&lt;=0),(-AK74)/(AK10-AK12),IF(AND(AK87&gt;0,AK78&lt;=0),(-AK74-AK87)/(AK10-AK12),IF(AND(AK87&lt;=0,AK78&gt;0),(-AK74-AK78)/(AK10-AK12),(-AK74-AK78-AK87)/(AK10-AK12)))))</f>
        <v>#REF!</v>
      </c>
      <c r="AL76" s="144" t="s">
        <v>51</v>
      </c>
      <c r="AM76" s="145" t="e">
        <f>IF(OR(AM10-AM12=0,AM74&gt;=0),"-",IF(AND(AM78&lt;=0,AM87&lt;=0),(-AM74)/(AM10-AM12),IF(AND(AM87&gt;0,AM78&lt;=0),(-AM74-AM87)/(AM10-AM12),IF(AND(AM87&lt;=0,AM78&gt;0),(-AM74-AM78)/(AM10-AM12),(-AM74-AM78-AM87)/(AM10-AM12)))))</f>
        <v>#REF!</v>
      </c>
      <c r="AN76" s="145" t="e">
        <f>IF(OR(AN10-AN12=0,AN74&gt;=0),"-",IF(AND(AN78&lt;=0,AN87&lt;=0),(-AN74)/(AN10-AN12),IF(AND(AN87&gt;0,AN78&lt;=0),(-AN74-AN87)/(AN10-AN12),IF(AND(AN87&lt;=0,AN78&gt;0),(-AN74-AN78)/(AN10-AN12),(-AN74-AN78-AN87)/(AN10-AN12)))))</f>
        <v>#REF!</v>
      </c>
      <c r="AO76" s="144" t="s">
        <v>51</v>
      </c>
      <c r="AP76" s="145" t="e">
        <f>IF(OR(AP10-AP12=0,AP74&gt;=0),"-",IF(AND(AP78&lt;=0,AP87&lt;=0),(-AP74)/(AP10-AP12),IF(AND(AP87&gt;0,AP78&lt;=0),(-AP74-AP87)/(AP10-AP12),IF(AND(AP87&lt;=0,AP78&gt;0),(-AP74-AP78)/(AP10-AP12),(-AP74-AP78-AP87)/(AP10-AP12)))))</f>
        <v>#REF!</v>
      </c>
      <c r="AQ76" s="145" t="e">
        <f>IF(OR(AQ10-AQ12=0,AQ74&gt;=0),"-",IF(AND(AQ78&lt;=0,AQ87&lt;=0),(-AQ74)/(AQ10-AQ12),IF(AND(AQ87&gt;0,AQ78&lt;=0),(-AQ74-AQ87)/(AQ10-AQ12),IF(AND(AQ87&lt;=0,AQ78&gt;0),(-AQ74-AQ78)/(AQ10-AQ12),(-AQ74-AQ78-AQ87)/(AQ10-AQ12)))))</f>
        <v>#REF!</v>
      </c>
      <c r="AR76" s="144" t="s">
        <v>51</v>
      </c>
      <c r="AS76" s="145" t="e">
        <f>IF(OR(AS10-AS12=0,AS74&gt;=0),"-",IF(AND(AS78&lt;=0,AS87&lt;=0),(-AS74)/(AS10-AS12),IF(AND(AS87&gt;0,AS78&lt;=0),(-AS74-AS87)/(AS10-AS12),IF(AND(AS87&lt;=0,AS78&gt;0),(-AS74-AS78)/(AS10-AS12),(-AS74-AS78-AS87)/(AS10-AS12)))))</f>
        <v>#REF!</v>
      </c>
      <c r="AT76" s="145" t="e">
        <f>IF(OR(AT10-AT12=0,AT74&gt;=0),"-",IF(AND(AT78&lt;=0,AT87&lt;=0),(-AT74)/(AT10-AT12),IF(AND(AT87&gt;0,AT78&lt;=0),(-AT74-AT87)/(AT10-AT12),IF(AND(AT87&lt;=0,AT78&gt;0),(-AT74-AT78)/(AT10-AT12),(-AT74-AT78-AT87)/(AT10-AT12)))))</f>
        <v>#REF!</v>
      </c>
      <c r="AU76" s="144" t="s">
        <v>51</v>
      </c>
      <c r="AV76" s="145" t="e">
        <f>IF(OR(AV10-AV12=0,AV74&gt;=0),"-",IF(AND(AV78&lt;=0,AV87&lt;=0),(-AV74)/(AV10-AV12),IF(AND(AV87&gt;0,AV78&lt;=0),(-AV74-AV87)/(AV10-AV12),IF(AND(AV87&lt;=0,AV78&gt;0),(-AV74-AV78)/(AV10-AV12),(-AV74-AV78-AV87)/(AV10-AV12)))))</f>
        <v>#REF!</v>
      </c>
      <c r="AW76" s="145" t="e">
        <f>IF(OR(AW10-AW12=0,AW74&gt;=0),"-",IF(AND(AW78&lt;=0,AW87&lt;=0),(-AW74)/(AW10-AW12),IF(AND(AW87&gt;0,AW78&lt;=0),(-AW74-AW87)/(AW10-AW12),IF(AND(AW87&lt;=0,AW78&gt;0),(-AW74-AW78)/(AW10-AW12),(-AW74-AW78-AW87)/(AW10-AW12)))))</f>
        <v>#REF!</v>
      </c>
      <c r="AX76" s="144" t="s">
        <v>51</v>
      </c>
      <c r="AY76" s="145" t="e">
        <f>IF(OR(AY10-AY12=0,AY74&gt;=0),"-",IF(AND(AY78&lt;=0,AY87&lt;=0),(-AY74)/(AY10-AY12),IF(AND(AY87&gt;0,AY78&lt;=0),(-AY74-AY87)/(AY10-AY12),IF(AND(AY87&lt;=0,AY78&gt;0),(-AY74-AY78)/(AY10-AY12),(-AY74-AY78-AY87)/(AY10-AY12)))))</f>
        <v>#REF!</v>
      </c>
      <c r="AZ76" s="145" t="e">
        <f>IF(OR(AZ10-AZ12=0,AZ74&gt;=0),"-",IF(AND(AZ78&lt;=0,AZ87&lt;=0),(-AZ74)/(AZ10-AZ12),IF(AND(AZ87&gt;0,AZ78&lt;=0),(-AZ74-AZ87)/(AZ10-AZ12),IF(AND(AZ87&lt;=0,AZ78&gt;0),(-AZ74-AZ78)/(AZ10-AZ12),(-AZ74-AZ78-AZ87)/(AZ10-AZ12)))))</f>
        <v>#REF!</v>
      </c>
      <c r="BA76" s="144" t="s">
        <v>51</v>
      </c>
      <c r="BB76" s="145" t="e">
        <f>IF(OR(BB10-BB12=0,BB74&gt;=0),"-",IF(AND(BB78&lt;=0,BB87&lt;=0),(-BB74)/(BB10-BB12),IF(AND(BB87&gt;0,BB78&lt;=0),(-BB74-BB87)/(BB10-BB12),IF(AND(BB87&lt;=0,BB78&gt;0),(-BB74-BB78)/(BB10-BB12),(-BB74-BB78-BB87)/(BB10-BB12)))))</f>
        <v>#REF!</v>
      </c>
      <c r="BC76" s="145" t="e">
        <f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4" t="s">
        <v>51</v>
      </c>
      <c r="BE76" s="145" t="e">
        <f>IF(OR(BE10-BE12=0,BE74&gt;=0),"-",IF(AND(BE78&lt;=0,BE87&lt;=0),(-BE74)/(BE10-BE12),IF(AND(BE87&gt;0,BE78&lt;=0),(-BE74-BE87)/(BE10-BE12),IF(AND(BE87&lt;=0,BE78&gt;0),(-BE74-BE78)/(BE10-BE12),(-BE74-BE78-BE87)/(BE10-BE12)))))</f>
        <v>#REF!</v>
      </c>
      <c r="BF76" s="145" t="e">
        <f>IF(OR(BF10-BF12=0,BF74&gt;=0),"-",IF(AND(BF78&lt;=0,BF87&lt;=0),(-BF74)/(BF10-BF12),IF(AND(BF87&gt;0,BF78&lt;=0),(-BF74-BF87)/(BF10-BF12),IF(AND(BF87&lt;=0,BF78&gt;0),(-BF74-BF78)/(BF10-BF12),(-BF74-BF78-BF87)/(BF10-BF12)))))</f>
        <v>#REF!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38" t="s">
        <v>53</v>
      </c>
      <c r="B77" s="239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59" t="s">
        <v>54</v>
      </c>
      <c r="B78" s="260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57" t="s">
        <v>144</v>
      </c>
      <c r="B79" s="258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57" t="s">
        <v>145</v>
      </c>
      <c r="B80" s="258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59" t="s">
        <v>57</v>
      </c>
      <c r="B81" s="260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57" t="s">
        <v>144</v>
      </c>
      <c r="B82" s="258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57" t="s">
        <v>146</v>
      </c>
      <c r="B83" s="258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59" t="s">
        <v>58</v>
      </c>
      <c r="B84" s="260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57" t="s">
        <v>147</v>
      </c>
      <c r="B85" s="258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57" t="s">
        <v>148</v>
      </c>
      <c r="B86" s="258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59" t="s">
        <v>61</v>
      </c>
      <c r="B87" s="260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61" t="s">
        <v>167</v>
      </c>
      <c r="B88" s="26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63" t="s">
        <v>63</v>
      </c>
      <c r="B89" s="264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38" t="s">
        <v>136</v>
      </c>
      <c r="B90" s="239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55" t="s">
        <v>64</v>
      </c>
      <c r="B91" s="256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49" t="s">
        <v>38</v>
      </c>
      <c r="B92" s="250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57" t="s">
        <v>143</v>
      </c>
      <c r="B93" s="258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49" t="s">
        <v>65</v>
      </c>
      <c r="B94" s="250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51" t="s">
        <v>67</v>
      </c>
      <c r="B95" s="252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51" t="s">
        <v>34</v>
      </c>
      <c r="B96" s="252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51" t="s">
        <v>34</v>
      </c>
      <c r="B97" s="252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51" t="s">
        <v>34</v>
      </c>
      <c r="B98" s="252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51" t="s">
        <v>34</v>
      </c>
      <c r="B99" s="252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51" t="s">
        <v>34</v>
      </c>
      <c r="B100" s="252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55" t="s">
        <v>68</v>
      </c>
      <c r="B101" s="256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49">
        <v>243</v>
      </c>
      <c r="B102" s="250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49">
        <v>244</v>
      </c>
      <c r="B103" s="250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49">
        <v>414</v>
      </c>
      <c r="B104" s="250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49">
        <v>521</v>
      </c>
      <c r="B105" s="250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49">
        <v>831</v>
      </c>
      <c r="B106" s="250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49">
        <v>851</v>
      </c>
      <c r="B107" s="250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49">
        <v>853</v>
      </c>
      <c r="B108" s="250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49"/>
      <c r="B109" s="250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49"/>
      <c r="B110" s="250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49"/>
      <c r="B111" s="250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49"/>
      <c r="B112" s="250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53"/>
      <c r="B113" s="254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45" t="s">
        <v>153</v>
      </c>
      <c r="B114" s="246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51" t="s">
        <v>154</v>
      </c>
      <c r="B115" s="252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51" t="s">
        <v>155</v>
      </c>
      <c r="B116" s="252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51" t="s">
        <v>156</v>
      </c>
      <c r="B117" s="252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42" t="s">
        <v>73</v>
      </c>
      <c r="B118" s="243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38" t="s">
        <v>165</v>
      </c>
      <c r="B119" s="239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38" t="s">
        <v>160</v>
      </c>
      <c r="B120" s="239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36" t="s">
        <v>75</v>
      </c>
      <c r="B121" s="237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36" t="s">
        <v>76</v>
      </c>
      <c r="B122" s="237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36" t="s">
        <v>129</v>
      </c>
      <c r="B123" s="237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38" t="s">
        <v>161</v>
      </c>
      <c r="B124" s="239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36" t="s">
        <v>75</v>
      </c>
      <c r="B125" s="237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36" t="s">
        <v>76</v>
      </c>
      <c r="B126" s="237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36" t="s">
        <v>129</v>
      </c>
      <c r="B127" s="237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38" t="s">
        <v>162</v>
      </c>
      <c r="B128" s="239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40" t="s">
        <v>78</v>
      </c>
      <c r="B129" s="241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38" t="s">
        <v>163</v>
      </c>
      <c r="B130" s="239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38" t="s">
        <v>164</v>
      </c>
      <c r="B131" s="239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93" t="s">
        <v>159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206" ht="21.75" customHeight="1">
      <c r="A2" s="3"/>
      <c r="C2" s="299" t="s">
        <v>173</v>
      </c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</row>
    <row r="3" spans="1:206" ht="15.75" customHeight="1">
      <c r="C3" s="299">
        <f>'бюджет округа (района)'!C3:BL3</f>
        <v>0</v>
      </c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82" t="s">
        <v>3</v>
      </c>
      <c r="B5" s="283"/>
      <c r="C5" s="100" t="str">
        <f>'бюджет округа (района)'!C5:C5</f>
        <v>2014 год</v>
      </c>
      <c r="D5" s="290" t="str">
        <f>'бюджет округа (района)'!D5:Z5</f>
        <v>20___ год (отчетный финансовый год)</v>
      </c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 t="str">
        <f>'бюджет округа (района)'!AA5:BL5</f>
        <v>20___ год (текущий финансовый год)</v>
      </c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9"/>
    </row>
    <row r="6" spans="1:206" s="120" customFormat="1" ht="16.5" customHeight="1">
      <c r="A6" s="284"/>
      <c r="B6" s="285"/>
      <c r="C6" s="291" t="s">
        <v>149</v>
      </c>
      <c r="D6" s="292" t="s">
        <v>149</v>
      </c>
      <c r="E6" s="291" t="s">
        <v>8</v>
      </c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 t="s">
        <v>150</v>
      </c>
      <c r="AB6" s="280" t="s">
        <v>96</v>
      </c>
      <c r="AC6" s="281" t="s">
        <v>10</v>
      </c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94" t="s">
        <v>125</v>
      </c>
      <c r="BK6" s="298" t="s">
        <v>126</v>
      </c>
      <c r="BL6" s="298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84"/>
      <c r="B7" s="285"/>
      <c r="C7" s="291"/>
      <c r="D7" s="292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91"/>
      <c r="AB7" s="280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96"/>
      <c r="BK7" s="298"/>
      <c r="BL7" s="298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86"/>
      <c r="B8" s="287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56" t="s">
        <v>29</v>
      </c>
      <c r="B9" s="356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71" t="s">
        <v>30</v>
      </c>
      <c r="B10" s="371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70" t="s">
        <v>31</v>
      </c>
      <c r="B11" s="370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70" t="s">
        <v>32</v>
      </c>
      <c r="B13" s="370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70" t="s">
        <v>80</v>
      </c>
      <c r="B14" s="370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70" t="s">
        <v>33</v>
      </c>
      <c r="B15" s="370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70" t="s">
        <v>35</v>
      </c>
      <c r="B16" s="370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70" t="s">
        <v>36</v>
      </c>
      <c r="B17" s="370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70" t="s">
        <v>37</v>
      </c>
      <c r="B18" s="370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70" t="s">
        <v>38</v>
      </c>
      <c r="B19" s="370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70" t="s">
        <v>39</v>
      </c>
      <c r="B20" s="370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70" t="s">
        <v>40</v>
      </c>
      <c r="B21" s="370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70" t="s">
        <v>41</v>
      </c>
      <c r="B22" s="370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70" t="s">
        <v>89</v>
      </c>
      <c r="B23" s="370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70" t="s">
        <v>90</v>
      </c>
      <c r="B24" s="370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70" t="s">
        <v>42</v>
      </c>
      <c r="B25" s="370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70" t="s">
        <v>43</v>
      </c>
      <c r="B26" s="370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71" t="s">
        <v>44</v>
      </c>
      <c r="B27" s="371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63" t="s">
        <v>94</v>
      </c>
      <c r="B28" s="363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63" t="s">
        <v>45</v>
      </c>
      <c r="B29" s="363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63" t="s">
        <v>91</v>
      </c>
      <c r="B30" s="363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63" t="s">
        <v>46</v>
      </c>
      <c r="B31" s="363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63" t="s">
        <v>92</v>
      </c>
      <c r="B32" s="363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63" t="s">
        <v>142</v>
      </c>
      <c r="B33" s="363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63" t="s">
        <v>118</v>
      </c>
      <c r="B34" s="363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63" t="s">
        <v>48</v>
      </c>
      <c r="B35" s="363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63" t="s">
        <v>93</v>
      </c>
      <c r="B36" s="363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56" t="s">
        <v>49</v>
      </c>
      <c r="B37" s="356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69" t="s">
        <v>100</v>
      </c>
      <c r="B38" s="369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60" t="s">
        <v>105</v>
      </c>
      <c r="B39" s="360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60" t="s">
        <v>99</v>
      </c>
      <c r="B40" s="360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60" t="s">
        <v>95</v>
      </c>
      <c r="B41" s="360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60" t="s">
        <v>98</v>
      </c>
      <c r="B42" s="360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68" t="s">
        <v>97</v>
      </c>
      <c r="B43" s="368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68" t="s">
        <v>101</v>
      </c>
      <c r="B44" s="368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68" t="s">
        <v>102</v>
      </c>
      <c r="B45" s="368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68" t="s">
        <v>103</v>
      </c>
      <c r="B46" s="368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68" t="s">
        <v>106</v>
      </c>
      <c r="B47" s="368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60" t="s">
        <v>132</v>
      </c>
      <c r="B48" s="360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60" t="s">
        <v>108</v>
      </c>
      <c r="B49" s="360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60" t="s">
        <v>110</v>
      </c>
      <c r="B50" s="360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60" t="s">
        <v>111</v>
      </c>
      <c r="B51" s="360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60" t="s">
        <v>112</v>
      </c>
      <c r="B52" s="360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60" t="s">
        <v>104</v>
      </c>
      <c r="B53" s="360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60" t="s">
        <v>107</v>
      </c>
      <c r="B54" s="360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60" t="s">
        <v>131</v>
      </c>
      <c r="B55" s="360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60" t="s">
        <v>109</v>
      </c>
      <c r="B56" s="360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60" t="s">
        <v>119</v>
      </c>
      <c r="B57" s="360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60" t="s">
        <v>120</v>
      </c>
      <c r="B58" s="360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60" t="s">
        <v>121</v>
      </c>
      <c r="B59" s="360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60" t="s">
        <v>122</v>
      </c>
      <c r="B60" s="360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60" t="s">
        <v>123</v>
      </c>
      <c r="B61" s="360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60" t="s">
        <v>124</v>
      </c>
      <c r="B62" s="360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60" t="s">
        <v>133</v>
      </c>
      <c r="B63" s="360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56" t="s">
        <v>50</v>
      </c>
      <c r="B74" s="356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59" t="s">
        <v>52</v>
      </c>
      <c r="B75" s="359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67" t="s">
        <v>127</v>
      </c>
      <c r="B76" s="367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56" t="s">
        <v>53</v>
      </c>
      <c r="B77" s="356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64" t="s">
        <v>54</v>
      </c>
      <c r="B78" s="364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63" t="s">
        <v>144</v>
      </c>
      <c r="B79" s="363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63" t="s">
        <v>145</v>
      </c>
      <c r="B80" s="363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64" t="s">
        <v>57</v>
      </c>
      <c r="B81" s="364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63" t="s">
        <v>144</v>
      </c>
      <c r="B82" s="363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63" t="s">
        <v>146</v>
      </c>
      <c r="B83" s="363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64" t="s">
        <v>58</v>
      </c>
      <c r="B84" s="364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63" t="s">
        <v>147</v>
      </c>
      <c r="B85" s="363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63" t="s">
        <v>148</v>
      </c>
      <c r="B86" s="363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64" t="s">
        <v>61</v>
      </c>
      <c r="B87" s="364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65" t="s">
        <v>167</v>
      </c>
      <c r="B88" s="365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66" t="s">
        <v>63</v>
      </c>
      <c r="B89" s="366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56" t="s">
        <v>136</v>
      </c>
      <c r="B90" s="356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62" t="s">
        <v>64</v>
      </c>
      <c r="B91" s="362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60" t="s">
        <v>38</v>
      </c>
      <c r="B92" s="360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63" t="s">
        <v>143</v>
      </c>
      <c r="B93" s="363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60" t="s">
        <v>65</v>
      </c>
      <c r="B94" s="360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61" t="s">
        <v>67</v>
      </c>
      <c r="B95" s="361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61" t="s">
        <v>34</v>
      </c>
      <c r="B96" s="361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61" t="s">
        <v>34</v>
      </c>
      <c r="B97" s="361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61" t="s">
        <v>34</v>
      </c>
      <c r="B98" s="361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61" t="s">
        <v>34</v>
      </c>
      <c r="B99" s="361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61" t="s">
        <v>34</v>
      </c>
      <c r="B100" s="361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62" t="s">
        <v>68</v>
      </c>
      <c r="B101" s="362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60">
        <v>243</v>
      </c>
      <c r="B102" s="360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60">
        <v>244</v>
      </c>
      <c r="B103" s="360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60">
        <v>414</v>
      </c>
      <c r="B104" s="360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60">
        <v>521</v>
      </c>
      <c r="B105" s="360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60">
        <v>831</v>
      </c>
      <c r="B106" s="360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60">
        <v>851</v>
      </c>
      <c r="B107" s="360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60">
        <v>853</v>
      </c>
      <c r="B108" s="360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60"/>
      <c r="B109" s="360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60"/>
      <c r="B110" s="360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60"/>
      <c r="B111" s="360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60"/>
      <c r="B112" s="360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47"/>
      <c r="B113" s="247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55" t="s">
        <v>153</v>
      </c>
      <c r="B114" s="355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51" t="s">
        <v>154</v>
      </c>
      <c r="B115" s="252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51" t="s">
        <v>155</v>
      </c>
      <c r="B116" s="252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51" t="s">
        <v>156</v>
      </c>
      <c r="B117" s="252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59" t="s">
        <v>73</v>
      </c>
      <c r="B118" s="359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38" t="s">
        <v>165</v>
      </c>
      <c r="B119" s="239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56" t="s">
        <v>160</v>
      </c>
      <c r="B120" s="356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57" t="s">
        <v>75</v>
      </c>
      <c r="B121" s="357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57" t="s">
        <v>76</v>
      </c>
      <c r="B122" s="357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57" t="s">
        <v>129</v>
      </c>
      <c r="B123" s="357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56" t="s">
        <v>161</v>
      </c>
      <c r="B124" s="356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57" t="s">
        <v>75</v>
      </c>
      <c r="B125" s="357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57" t="s">
        <v>76</v>
      </c>
      <c r="B126" s="357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57" t="s">
        <v>129</v>
      </c>
      <c r="B127" s="357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56" t="s">
        <v>162</v>
      </c>
      <c r="B128" s="356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58" t="s">
        <v>78</v>
      </c>
      <c r="B129" s="358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56" t="s">
        <v>163</v>
      </c>
      <c r="B130" s="356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56" t="s">
        <v>164</v>
      </c>
      <c r="B131" s="356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93" t="s">
        <v>158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</row>
    <row r="2" spans="1:206" ht="21.75" customHeight="1">
      <c r="A2" s="3"/>
      <c r="C2" s="299" t="s">
        <v>157</v>
      </c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</row>
    <row r="3" spans="1:206" ht="15.75" customHeight="1">
      <c r="C3" s="299" t="s">
        <v>1</v>
      </c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82" t="s">
        <v>3</v>
      </c>
      <c r="B5" s="283"/>
      <c r="C5" s="100" t="s">
        <v>4</v>
      </c>
      <c r="D5" s="290" t="s">
        <v>5</v>
      </c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 t="s">
        <v>6</v>
      </c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9"/>
    </row>
    <row r="6" spans="1:206" s="120" customFormat="1" ht="16.5" customHeight="1">
      <c r="A6" s="284"/>
      <c r="B6" s="285"/>
      <c r="C6" s="291" t="s">
        <v>149</v>
      </c>
      <c r="D6" s="292" t="s">
        <v>149</v>
      </c>
      <c r="E6" s="291" t="s">
        <v>8</v>
      </c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 t="s">
        <v>150</v>
      </c>
      <c r="AB6" s="280" t="s">
        <v>96</v>
      </c>
      <c r="AC6" s="281" t="s">
        <v>10</v>
      </c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94" t="s">
        <v>125</v>
      </c>
      <c r="BK6" s="298" t="s">
        <v>126</v>
      </c>
      <c r="BL6" s="298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84"/>
      <c r="B7" s="285"/>
      <c r="C7" s="291"/>
      <c r="D7" s="292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91"/>
      <c r="AB7" s="280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96"/>
      <c r="BK7" s="298"/>
      <c r="BL7" s="298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86"/>
      <c r="B8" s="287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56" t="s">
        <v>29</v>
      </c>
      <c r="B9" s="356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71" t="s">
        <v>30</v>
      </c>
      <c r="B10" s="371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70" t="s">
        <v>31</v>
      </c>
      <c r="B11" s="370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70" t="s">
        <v>32</v>
      </c>
      <c r="B13" s="370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70" t="s">
        <v>80</v>
      </c>
      <c r="B14" s="370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70" t="s">
        <v>33</v>
      </c>
      <c r="B15" s="370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70" t="s">
        <v>35</v>
      </c>
      <c r="B16" s="370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70" t="s">
        <v>36</v>
      </c>
      <c r="B17" s="370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70" t="s">
        <v>37</v>
      </c>
      <c r="B18" s="370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70" t="s">
        <v>38</v>
      </c>
      <c r="B19" s="370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70" t="s">
        <v>39</v>
      </c>
      <c r="B20" s="370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70" t="s">
        <v>40</v>
      </c>
      <c r="B21" s="370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70" t="s">
        <v>41</v>
      </c>
      <c r="B22" s="370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70" t="s">
        <v>89</v>
      </c>
      <c r="B23" s="370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70" t="s">
        <v>90</v>
      </c>
      <c r="B24" s="370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70" t="s">
        <v>42</v>
      </c>
      <c r="B25" s="370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70" t="s">
        <v>43</v>
      </c>
      <c r="B26" s="370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71" t="s">
        <v>44</v>
      </c>
      <c r="B27" s="371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63" t="s">
        <v>94</v>
      </c>
      <c r="B28" s="363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63" t="s">
        <v>45</v>
      </c>
      <c r="B29" s="363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63" t="s">
        <v>91</v>
      </c>
      <c r="B30" s="363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63" t="s">
        <v>46</v>
      </c>
      <c r="B31" s="363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63" t="s">
        <v>92</v>
      </c>
      <c r="B32" s="363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63" t="s">
        <v>142</v>
      </c>
      <c r="B33" s="363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63" t="s">
        <v>118</v>
      </c>
      <c r="B34" s="363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63" t="s">
        <v>48</v>
      </c>
      <c r="B35" s="363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63" t="s">
        <v>93</v>
      </c>
      <c r="B36" s="363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56" t="s">
        <v>49</v>
      </c>
      <c r="B37" s="356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69" t="s">
        <v>100</v>
      </c>
      <c r="B38" s="369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60" t="s">
        <v>105</v>
      </c>
      <c r="B39" s="360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60" t="s">
        <v>99</v>
      </c>
      <c r="B40" s="360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60" t="s">
        <v>95</v>
      </c>
      <c r="B41" s="360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60" t="s">
        <v>98</v>
      </c>
      <c r="B42" s="360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68" t="s">
        <v>97</v>
      </c>
      <c r="B43" s="368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68" t="s">
        <v>101</v>
      </c>
      <c r="B44" s="368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68" t="s">
        <v>102</v>
      </c>
      <c r="B45" s="368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68" t="s">
        <v>103</v>
      </c>
      <c r="B46" s="368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68" t="s">
        <v>106</v>
      </c>
      <c r="B47" s="368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60" t="s">
        <v>132</v>
      </c>
      <c r="B48" s="360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60" t="s">
        <v>108</v>
      </c>
      <c r="B49" s="360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60" t="s">
        <v>110</v>
      </c>
      <c r="B50" s="360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60" t="s">
        <v>111</v>
      </c>
      <c r="B51" s="360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60" t="s">
        <v>112</v>
      </c>
      <c r="B52" s="360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60" t="s">
        <v>104</v>
      </c>
      <c r="B53" s="360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60" t="s">
        <v>107</v>
      </c>
      <c r="B54" s="360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60" t="s">
        <v>131</v>
      </c>
      <c r="B55" s="360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60" t="s">
        <v>109</v>
      </c>
      <c r="B56" s="360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60" t="s">
        <v>119</v>
      </c>
      <c r="B57" s="360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60" t="s">
        <v>120</v>
      </c>
      <c r="B58" s="360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60" t="s">
        <v>121</v>
      </c>
      <c r="B59" s="360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60" t="s">
        <v>122</v>
      </c>
      <c r="B60" s="360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60" t="s">
        <v>123</v>
      </c>
      <c r="B61" s="360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60" t="s">
        <v>124</v>
      </c>
      <c r="B62" s="360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60" t="s">
        <v>133</v>
      </c>
      <c r="B63" s="360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56" t="s">
        <v>50</v>
      </c>
      <c r="B74" s="356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59" t="s">
        <v>52</v>
      </c>
      <c r="B75" s="359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67" t="s">
        <v>127</v>
      </c>
      <c r="B76" s="367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56" t="s">
        <v>53</v>
      </c>
      <c r="B77" s="356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64" t="s">
        <v>54</v>
      </c>
      <c r="B78" s="364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63" t="s">
        <v>144</v>
      </c>
      <c r="B79" s="363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63" t="s">
        <v>145</v>
      </c>
      <c r="B80" s="363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64" t="s">
        <v>57</v>
      </c>
      <c r="B81" s="364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63" t="s">
        <v>144</v>
      </c>
      <c r="B82" s="363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63" t="s">
        <v>146</v>
      </c>
      <c r="B83" s="363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64" t="s">
        <v>58</v>
      </c>
      <c r="B84" s="364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63" t="s">
        <v>147</v>
      </c>
      <c r="B85" s="363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63" t="s">
        <v>148</v>
      </c>
      <c r="B86" s="363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64" t="s">
        <v>61</v>
      </c>
      <c r="B87" s="364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65" t="s">
        <v>167</v>
      </c>
      <c r="B88" s="365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66" t="s">
        <v>63</v>
      </c>
      <c r="B89" s="366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56" t="s">
        <v>136</v>
      </c>
      <c r="B90" s="356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62" t="s">
        <v>64</v>
      </c>
      <c r="B91" s="362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60" t="s">
        <v>38</v>
      </c>
      <c r="B92" s="360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63" t="s">
        <v>143</v>
      </c>
      <c r="B93" s="363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60" t="s">
        <v>65</v>
      </c>
      <c r="B94" s="360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61" t="s">
        <v>67</v>
      </c>
      <c r="B95" s="361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61" t="s">
        <v>34</v>
      </c>
      <c r="B96" s="361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61" t="s">
        <v>34</v>
      </c>
      <c r="B97" s="361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61" t="s">
        <v>34</v>
      </c>
      <c r="B98" s="361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61" t="s">
        <v>34</v>
      </c>
      <c r="B99" s="361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61" t="s">
        <v>34</v>
      </c>
      <c r="B100" s="361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62" t="s">
        <v>68</v>
      </c>
      <c r="B101" s="362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60">
        <v>243</v>
      </c>
      <c r="B102" s="360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60">
        <v>244</v>
      </c>
      <c r="B103" s="360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60">
        <v>414</v>
      </c>
      <c r="B104" s="360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60">
        <v>521</v>
      </c>
      <c r="B105" s="360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60">
        <v>831</v>
      </c>
      <c r="B106" s="360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60">
        <v>851</v>
      </c>
      <c r="B107" s="360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60">
        <v>853</v>
      </c>
      <c r="B108" s="360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60"/>
      <c r="B109" s="360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60"/>
      <c r="B110" s="360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60"/>
      <c r="B111" s="360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60"/>
      <c r="B112" s="360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47"/>
      <c r="B113" s="247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55" t="s">
        <v>72</v>
      </c>
      <c r="B114" s="355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42" t="s">
        <v>73</v>
      </c>
      <c r="B115" s="24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38" t="s">
        <v>74</v>
      </c>
      <c r="B116" s="239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36" t="s">
        <v>75</v>
      </c>
      <c r="B117" s="237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73" t="s">
        <v>76</v>
      </c>
      <c r="B118" s="373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38" t="s">
        <v>165</v>
      </c>
      <c r="B119" s="239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59" t="s">
        <v>160</v>
      </c>
      <c r="B120" s="357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56" t="s">
        <v>77</v>
      </c>
      <c r="B121" s="356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57" t="s">
        <v>75</v>
      </c>
      <c r="B122" s="357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57" t="s">
        <v>76</v>
      </c>
      <c r="B123" s="357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59" t="s">
        <v>161</v>
      </c>
      <c r="B124" s="357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56" t="s">
        <v>135</v>
      </c>
      <c r="B125" s="356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58" t="s">
        <v>78</v>
      </c>
      <c r="B126" s="358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72" t="s">
        <v>79</v>
      </c>
      <c r="B127" s="372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56" t="s">
        <v>162</v>
      </c>
      <c r="B128" s="356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консолидированный (короткая)</vt:lpstr>
      <vt:lpstr>конс.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конс.!Область_печати</vt:lpstr>
      <vt:lpstr>'консолидированный (короткая)'!Область_печати</vt:lpstr>
      <vt:lpstr>'КРЕДИТ ДЛЯ ПОСЕЛЕНИЯ'!Область_печати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2021-10-19T07:04:10Z</cp:lastPrinted>
  <dcterms:created xsi:type="dcterms:W3CDTF">2016-04-18T07:00:51Z</dcterms:created>
  <dcterms:modified xsi:type="dcterms:W3CDTF">2021-11-23T10:54:14Z</dcterms:modified>
</cp:coreProperties>
</file>