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'отчет'!$A$1:$N$157</definedName>
  </definedNames>
  <calcPr fullCalcOnLoad="1"/>
</workbook>
</file>

<file path=xl/sharedStrings.xml><?xml version="1.0" encoding="utf-8"?>
<sst xmlns="http://schemas.openxmlformats.org/spreadsheetml/2006/main" count="507" uniqueCount="333">
  <si>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</si>
  <si>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</si>
  <si>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</si>
  <si>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</si>
  <si>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</si>
  <si>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</si>
  <si>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</si>
  <si>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</si>
  <si>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</si>
  <si>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</si>
  <si>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</si>
  <si>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</si>
  <si>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</si>
  <si>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</si>
  <si>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</si>
  <si>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</si>
  <si>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</si>
  <si>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</si>
  <si>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</si>
  <si>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</si>
  <si>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</si>
  <si>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</si>
  <si>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</si>
  <si>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</si>
  <si>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</si>
  <si>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</si>
  <si>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</si>
  <si>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</si>
  <si>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</si>
  <si>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</si>
  <si>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</si>
  <si>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</si>
  <si>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</si>
  <si>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</si>
  <si>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</si>
  <si>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</si>
  <si>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</si>
  <si>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</si>
  <si>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</si>
  <si>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</si>
  <si>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</si>
  <si>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</si>
  <si>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</si>
  <si>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</si>
  <si>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</si>
  <si>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</si>
  <si>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</si>
  <si>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</si>
  <si>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</si>
  <si>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</si>
  <si>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</si>
  <si>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</si>
  <si>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</si>
  <si>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</si>
  <si>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</si>
  <si>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</si>
  <si>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</si>
  <si>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</si>
  <si>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</si>
  <si>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</si>
  <si>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</si>
  <si>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</si>
  <si>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</si>
  <si>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</si>
  <si>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</si>
  <si>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</si>
  <si>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</si>
  <si>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</si>
  <si>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</si>
  <si>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</si>
  <si>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</si>
  <si>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</si>
  <si>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</si>
  <si>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</si>
  <si>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</si>
  <si>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</si>
  <si>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</si>
  <si>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</si>
  <si>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</si>
  <si>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</si>
  <si>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</si>
  <si>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</si>
  <si>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</si>
  <si>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</si>
  <si>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</si>
  <si>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</si>
  <si>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</si>
  <si>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</si>
  <si>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</si>
  <si>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</si>
  <si>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</si>
  <si>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</si>
  <si>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</si>
  <si>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</si>
  <si>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</si>
  <si>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</si>
  <si>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</si>
  <si>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</si>
  <si>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</si>
  <si>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</si>
  <si>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</si>
  <si>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</si>
  <si>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</si>
  <si>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</si>
  <si>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</si>
  <si>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</si>
  <si>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</si>
  <si>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</si>
  <si>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</si>
  <si>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</si>
  <si>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</si>
  <si>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</si>
  <si>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</si>
  <si>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</si>
  <si>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</si>
  <si>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</si>
  <si>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</si>
  <si>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</si>
  <si>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</si>
  <si>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</si>
  <si>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</si>
  <si>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</si>
  <si>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</si>
  <si>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</si>
  <si>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</si>
  <si>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</si>
  <si>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</si>
  <si>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</si>
  <si>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</si>
  <si>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</si>
  <si>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</si>
  <si>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</si>
  <si>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</si>
  <si>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</si>
  <si>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</si>
  <si>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</si>
  <si>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</si>
  <si>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</si>
  <si>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</si>
  <si>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</si>
  <si>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</si>
  <si>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</si>
  <si>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</si>
  <si>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</si>
  <si>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</si>
  <si>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</si>
  <si>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</si>
  <si>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</si>
  <si>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</si>
  <si>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</si>
  <si>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</si>
  <si>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</si>
  <si>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</si>
  <si>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</si>
  <si>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</si>
  <si>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</si>
  <si>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</si>
  <si>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</si>
  <si>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</si>
  <si>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</si>
  <si>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</si>
  <si>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</si>
  <si>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</si>
  <si>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</si>
  <si>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</si>
  <si>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</si>
  <si>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</si>
  <si>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</si>
  <si>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</si>
  <si>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</si>
  <si>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</si>
  <si>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</si>
  <si>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</si>
  <si>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</si>
  <si>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</si>
  <si>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</si>
  <si>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</si>
  <si>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</si>
  <si>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</si>
  <si>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</si>
  <si>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</si>
  <si>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</si>
  <si>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</si>
  <si>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</si>
  <si>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</si>
  <si>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</si>
  <si>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</si>
  <si>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</si>
  <si>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</si>
  <si>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</si>
  <si>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</si>
  <si>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</si>
  <si>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</si>
  <si>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</si>
  <si>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</si>
  <si>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</si>
  <si>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</si>
  <si>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</si>
  <si>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</si>
  <si>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</si>
  <si>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</si>
  <si>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</si>
  <si>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</si>
  <si>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</si>
  <si>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</si>
  <si>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</si>
  <si>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</si>
  <si>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</si>
  <si>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</si>
  <si>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</si>
  <si>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</si>
  <si>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</si>
  <si>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</si>
  <si>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</si>
  <si>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</si>
  <si>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</si>
  <si>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</si>
  <si>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</si>
  <si>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</si>
  <si>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</si>
  <si>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</si>
  <si>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</si>
  <si>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</si>
  <si>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</si>
  <si>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</si>
  <si>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</si>
  <si>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</si>
  <si>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</si>
  <si>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</si>
  <si>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</si>
  <si>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</si>
  <si>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</si>
  <si>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</si>
  <si>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</si>
  <si>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</si>
  <si>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</si>
  <si>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</si>
  <si>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</si>
  <si>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</si>
  <si>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</si>
  <si>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</si>
  <si>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</si>
  <si>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</si>
  <si>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</si>
  <si>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</si>
  <si>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</si>
  <si>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</si>
  <si>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</si>
  <si>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</si>
  <si>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</si>
  <si>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</si>
  <si>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</si>
  <si>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</si>
  <si>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</si>
  <si>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</si>
  <si>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</si>
  <si>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</si>
  <si>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</si>
  <si>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</si>
  <si>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</si>
  <si>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</si>
  <si>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В 2020 году  22 земельных участков. Срок уплаты налога за 2020 год до 01.12 .21г</t>
  </si>
  <si>
    <t>________________________________________</t>
  </si>
  <si>
    <t>_______________________________________</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</si>
  <si>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</si>
  <si>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Одинцова Елена</t>
  </si>
  <si>
    <t>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                                                                                          По состоянимю на 01.07.2021 просроченная кредиторская задолженность отсутсвует.</t>
  </si>
  <si>
    <t>Приобретение модульной котельной и установка в здании МБУ Районный культурно-досуговый центр до 31.12.2021г.</t>
  </si>
  <si>
    <t>Оценка эффективности налоговых расходов проведена.</t>
  </si>
  <si>
    <t>В течение прошедшего периода 2021 года на территории Пудожского мунципального района в сфере сельского хозяйтсва созданы 2 ИП (ИП Бояринов С.А., Иванова Е.И.) и 1 ООО (ООО "Агроресурс").</t>
  </si>
  <si>
    <t>На 01.09.2021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</si>
  <si>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 Доходы по продаже мун. имущества на 01.9.2020- 618,8 тыс. рублей, на 01.09.2021- 2273 тыс. рублей, темп роста - 367%)</t>
  </si>
  <si>
    <t>По состоянию на 01.01.2021г. Численность безработных составила 523 человека, или 6,3 % от активного населения ,По состоянию на 01  сентября 2021 года численность безработных граждан составила  352 человек, уровень безработицы – 4.6 %</t>
  </si>
  <si>
    <t>Ожидаемый эффект по итогам 2021гшода</t>
  </si>
  <si>
    <t>по состоянию на 01.10. 2021 года</t>
  </si>
  <si>
    <t>Пояснения по неисполнению ожидиемых итогах 2021</t>
  </si>
  <si>
    <t>Расторжение контракта на приобретение модульной котельной в МБУ КДЦ и перенесение сроков на 2022 год.</t>
  </si>
  <si>
    <t>28.02.2021 Погашен досрочно кредит на 1 млн. рублей ; 21.09.2021 получен бюджетный кредит на покрытие коммерческого в сумме 31384,6 тыс. руб. - бюджетный эффект по итогам года 577 тыс. руб</t>
  </si>
  <si>
    <t xml:space="preserve">Информация по ЮЛ и ИП, которые не явились на заседания МВК и не предоставили пояснений, направляется для рассмотрения и проведения проверки в Прокуратуру Пудожского района и Государственную инспекцию труда Республики Карелия.  </t>
  </si>
  <si>
    <t>Исполнен</t>
  </si>
  <si>
    <t xml:space="preserve">На 01.10.2021 г. проведено 9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(далее - МВК). Всего на заседаниях были рассмотрен 231 участник, в том числе 65 физических лиц, 106 индивидуальных предпринимателей, 60 юридических лиц  Общая задолженность налогоплательщиков:14941,05 тыс. руб. Присутствовали на заседании - 8, рассмотрены по предоставленной информации - 61. Полностью погасили задолженность - 38 налогоплатещиков. </t>
  </si>
  <si>
    <t>За прошедший период 2021 года данные ЮЛ и ИП выявлены не были.</t>
  </si>
  <si>
    <t xml:space="preserve">По состянию на 01.10.2021г.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81 юрилическок лицо и  ИП по вопросу увеличения заработной платы. О повыщении заработной платы работникам отчитались 9 организаций и 4 ИП : ООО "Лес Трейд", ООО "Ритм", ООО "Рента", ИП Винникова Н.В., ООО Пудожский лесной терминал, ООО Пяльма Тимбер, ООО Автосервис, ИП Хачатрян А.В., ООО Рост, ООО Гран-ПК
ООО Гран-ПСМ, ИП Долгих В.А., ИП Кузнецов В.В
</t>
  </si>
  <si>
    <t>Рассмотрение на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Рассмотрение на заседаниях рабочей группы по легализации предпринимательской деятельности.</t>
  </si>
  <si>
    <t>На 01.10.2021 г. не сдано в аренду помещений, освободившихся после оптимизационных мероприятий по занимаемым площадям муниципальных учреждений</t>
  </si>
  <si>
    <t>На 01.10.2021 г. направлено 245 претезионных письм по аренде земельных участков, государственная собственность на которые не разграничена на общую сумму 1241,7 тыс.руб. На 01.10.2021 г. по аренде муниципального имущества направлено 11 претензионных письм на общую сумму 214,2 тыс.руб.</t>
  </si>
  <si>
    <t>На 01.10.2021 г. оплачено по 213 претензии по аренде земельных участков, государственная собственность на которые не разграничена на общую сумму 801,6 тыс.руб. На 01.10.2021 г. оплачено по 9 претензиям по аренде муниципального имущества на общую сумму 159,5 тыс.руб.</t>
  </si>
  <si>
    <t>Находится  в службе судебных приставов 25 исполнительных производств на общую 1548 тыс.руб.</t>
  </si>
  <si>
    <t>Передано в собственность граждан в порядке приватизации на 01.10.2021 г. 13 квартир. Срок уплаты налога за 2021 год до 01.12 .22 г. Бюджетный эффект ожидается по итогам 2022 г.</t>
  </si>
  <si>
    <t>На 1.10.2021 Проведено 18 заседаний комиссии, начислено 24 штрафа на сумму 29600.взыскано 30 штрафов на сумму 29000 в бюджет РК, 11,54 в местный бюджет.</t>
  </si>
  <si>
    <t>По данным отчности 5-МН за 2019 и за 2020год увеличение кадастровой стоимости имущества физических лиц на 677 823 руб.,  Тепм роста налога на имущества физических лиц к 2020 году по состоянию на 01.10.2021 142%</t>
  </si>
  <si>
    <t>По данным отчности 5-МН за 2019 и за 2020год увеличение кадастровой стоимости земельных участков на 27 634 руб.,  Тепм роста налога на землю к 2020 году по состоянию на 01.10.2021-  55% (снижение на 45%) По итогам года снижение темпа роста налога на землю на 12% - связано сприминением налоговых  льгот</t>
  </si>
  <si>
    <t>исполнен</t>
  </si>
  <si>
    <t>Исполнен                                               Снижение уровня по безработицы до 4,6%  (на 1,7 пунка)</t>
  </si>
  <si>
    <t>Единица измерений</t>
  </si>
  <si>
    <t>Тыс. рублей</t>
  </si>
  <si>
    <t>Количество проведенных комиссий</t>
  </si>
  <si>
    <t>Количество проведенных мероприятий</t>
  </si>
  <si>
    <t>чел.</t>
  </si>
  <si>
    <t>Ед.</t>
  </si>
  <si>
    <t>Динанмика поступлений налоговых и неналоговых платежей консолидированного бюджета к уровню прошлого года, %</t>
  </si>
  <si>
    <t>ед.</t>
  </si>
  <si>
    <t>В 2021 году запланировано  проведение 50 внеплановых проверок муниципального земельного контроля. Проведено 16 проверок по состоянию на 01.10.2021, по 13 проверкам направлены материалы в Россестр.По11 проверкам за 2020 поступили штрафы в размере 65000 руб. поступили в 2021 году</t>
  </si>
  <si>
    <t>Бюджетный эффект в 2021 году не запланирован</t>
  </si>
  <si>
    <t>По состоянию на 01.10.2021 - возбуждено исполнительных производств в количестве 19 шт на сумму 153564 руб. 51 коп.. Взыскано по ИП 320408,16 рублей коп. В судебный участок отправлено 82 заявлений на сумму909 082,03 руб. , из них 24 вынесено судебных приказа на сумму 230637 руб. 43 коп. и  отправлено в службу судебных приставов о возбуждении ИП.</t>
  </si>
  <si>
    <t xml:space="preserve">Найден потенциальный арендатор на помещения (ул. К.Маркса д.69А), но физическое лицо не оформило ИП для участия в аукционе. </t>
  </si>
  <si>
    <t>Исполнен . Темп роста постпуления доходы, получаемые в виде арендной платы за земли до разграничения к аналогичному периоду прошлого года 106%, Темп ростадоходы от сдачи в аренду имущества, находящегося в оперативном управлении 160%</t>
  </si>
  <si>
    <t>Исполнен. Темп роста по продаже муниципального имущества 336,6%</t>
  </si>
  <si>
    <t>Исполнен. Темп роста по продаже муниципального имущества366,4% к уровню прошлого года</t>
  </si>
  <si>
    <t>будет исполнен</t>
  </si>
  <si>
    <t xml:space="preserve">На территории Пудожского муниципального района в 2021 году планируется проведение 80 проверок муниципального земельного контроля с 01.05.2021г.
По проверкам за 2020г. поступило 65 000 рублей (13 оплаченных штрафов по 5000 рублей)
За 2021 год проведено 16 проверок, по 13 проверкам выявлены нарушения и направлены материалы в Росреестр.
</t>
  </si>
  <si>
    <t>1 человек привел в соответствие площадь было 1572м2, стало 1500м2, земельный налог не
увеличится, оплачен штраф 5000 руб.
По 11 человекам ведутся работы по межеванию, будет увеличена площадь земельных
участков(данных на сколько увеличена площадь пока нет, нет возможности высчитать налог)</t>
  </si>
  <si>
    <t xml:space="preserve">Всего на территории района по состоянию на 01.10.2021 год вновь зарегистрированных субъектов МСП составило 73 чел. в т.ч.: 6 (ООО) юридических лица и 67 индивидуальных предпринимателя </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</si>
  <si>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01.10.2021г. - 6 ед.</t>
  </si>
  <si>
    <t xml:space="preserve">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 С 1 по 30 сентября 2021г. администрацией был объявлен конкурс. С Министерства экономического развития и промышленности Республики Карелия выделена субсидия на сумму 3 367 275,82. Софинансирование программы  с  бюджета Пудожского района составит 34 012,89 тыс.руб. Согласно Порядка предоставления грантов и субсидии на рассмотрение заявок проходит в течение 30 дней.Общее количество заявок составило 15 штук. </t>
  </si>
  <si>
    <t>По состоянию на 01.10.2021 г. на территории Пудожского муниципального района  выделено под нестационарную торговую сеть 61 мест  с площадью 1184кв.м., заключено 6 договоров с площадью 99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</si>
  <si>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Темп ростадоходы от сдачи в аренду имущества, находящегося в оперативном управлении 160%</t>
  </si>
  <si>
    <t xml:space="preserve">КГС; ППМИ -321,3 тыс. рублей,ТОС- 777,9 тыс. руб по плану </t>
  </si>
  <si>
    <t>Утверждение структуры органов местного самоуправления, предусматривающей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</si>
  <si>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 xml:space="preserve">Решение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№384 от 24.08.2018). Внесение изменение в Решение № 169 от 12.02.2021  </t>
  </si>
  <si>
    <t xml:space="preserve"> Решение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№384 от 24.08.2018). Внесение изменение в Решение № 169 от 12.02.2021  Внесение изменение в Решение № 169 от 12.02.2021  </t>
  </si>
  <si>
    <r>
      <t xml:space="preserve">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7372 рублей. ( в т.ч. По субвенции 5145 руб)  </t>
    </r>
    <r>
      <rPr>
        <sz val="14"/>
        <color indexed="10"/>
        <rFont val="Times New Roman"/>
        <family val="1"/>
      </rPr>
      <t xml:space="preserve"> Объединение учреждений культуры г. Пудожа в КДЦ (Музей, ЦБС, Архив),  оптимизация  14,5*31872(2021г)*1,302*12=7220,5</t>
    </r>
  </si>
  <si>
    <t>по образовательным учреждениям земельный налог с 2017 года на 2021 год уменьшился на 2613,5тыс.руб</t>
  </si>
  <si>
    <t>Сокращение 49 ставок сторожей в образовательных учреждениях больше не планируется, данное мероприятие будет снято в связи с требованиями по безопасности в образовательных учреждениях.</t>
  </si>
  <si>
    <t>исполнено</t>
  </si>
  <si>
    <t>С 01.09.2021 на базе РДТТ открыты платные группы продленного дня ( 2 группы по 25 детей)</t>
  </si>
  <si>
    <t>На 01.10.2021 просроченная кредиторская задолженность отсутсвует</t>
  </si>
  <si>
    <t>теплоэнергия общая ДЮСШ 29,873*6387,61( тариф 2021 г 2 полугодие)=190817,07, отказ от помещений на втором этаже здания по ул. К.Маркса 67а теплоэнергия 68,547*6154,03+25,099*6387,61=582162,92</t>
  </si>
  <si>
    <t>МБУ "Пудожский вестник" 2021г - сокращение 0,5 ставки гл. бухгалтера-передача ведение бух. Учета в МКУ РЦ (на 2021г. - 12792*0,5*1,8*1,302*12=179,9 тыс. рублей)</t>
  </si>
  <si>
    <t>просроченной дебиторской задолженности по администрируемым доходам снижение на 39%  (Неа 01.01.2021 2175,3 тыс. руб, на 01.10.2021 - 1378тыс. рублей)</t>
  </si>
  <si>
    <t>Летний период из 5 филиалов МКДОУ № 1 г. пудожа  работало 2 , перевод обслуживающего персонала на 2/3, ФЗП за июнь, июль,август  с учетом отпускных 4592,9 тыс. рублей * 1,302 (страх вз.) = 5979,95 тыс. рублей, по штатному расписанию предусмотрено ФЗП за летние месяца 5871,5 тыс. рублей * 1,302 = 7644,7 тыс. рублей, экономия составила - 1664,7 тыс. рублей</t>
  </si>
  <si>
    <t xml:space="preserve">И.о. главы администрации Пудожского муниципального района </t>
  </si>
  <si>
    <t>А.А. Долбак</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</si>
</sst>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70">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2"/>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sz val="10"/>
      <color indexed="8"/>
      <name val="Times New Roman"/>
      <family val="1"/>
    </font>
    <font>
      <sz val="16"/>
      <color indexed="8"/>
      <name val="Calibri"/>
      <family val="2"/>
    </font>
    <font>
      <sz val="20"/>
      <color indexed="8"/>
      <name val="Calibri"/>
      <family val="2"/>
    </font>
    <font>
      <sz val="16"/>
      <name val="Calibri"/>
      <family val="2"/>
    </font>
    <font>
      <sz val="14"/>
      <name val="Calibri"/>
      <family val="2"/>
    </font>
    <font>
      <sz val="12"/>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rgb="FF000000"/>
      <name val="Times New Roman"/>
      <family val="1"/>
    </font>
    <font>
      <b/>
      <sz val="14"/>
      <color theme="1"/>
      <name val="Times New Roman"/>
      <family val="1"/>
    </font>
    <font>
      <sz val="14"/>
      <color theme="1"/>
      <name val="Calibri"/>
      <family val="2"/>
    </font>
    <font>
      <sz val="10"/>
      <color theme="1"/>
      <name val="Times New Roman"/>
      <family val="1"/>
    </font>
    <font>
      <sz val="16"/>
      <color theme="1"/>
      <name val="Calibri"/>
      <family val="2"/>
    </font>
    <font>
      <sz val="20"/>
      <color theme="1"/>
      <name val="Calibri"/>
      <family val="2"/>
    </font>
    <font>
      <sz val="12"/>
      <color theme="1"/>
      <name val="Times New Roman"/>
      <family val="1"/>
    </font>
    <font>
      <sz val="14"/>
      <color rgb="FFFF0000"/>
      <name val="Times New Roman"/>
      <family val="1"/>
    </font>
    <font>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medium"/>
    </border>
    <border>
      <left style="thin"/>
      <right/>
      <top style="thin"/>
      <bottom style="thin"/>
    </border>
    <border>
      <left style="thin"/>
      <right>
        <color indexed="63"/>
      </right>
      <top style="thin"/>
      <bottom style="medium"/>
    </border>
    <border>
      <left style="thin"/>
      <right>
        <color indexed="63"/>
      </right>
      <top/>
      <bottom style="thin"/>
    </border>
    <border>
      <left style="medium"/>
      <right style="thin"/>
      <top style="thin"/>
      <bottom style="medium"/>
    </border>
    <border>
      <left style="thin"/>
      <right>
        <color indexed="63"/>
      </right>
      <top style="thin"/>
      <bottom/>
    </border>
    <border>
      <left>
        <color indexed="63"/>
      </left>
      <right style="thin"/>
      <top>
        <color indexed="63"/>
      </top>
      <bottom>
        <color indexed="63"/>
      </bottom>
    </border>
    <border>
      <left>
        <color indexed="63"/>
      </left>
      <right>
        <color indexed="63"/>
      </right>
      <top>
        <color indexed="63"/>
      </top>
      <bottom style="thin"/>
    </border>
    <border>
      <left/>
      <right/>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color indexed="63"/>
      </left>
      <right>
        <color indexed="63"/>
      </right>
      <top style="thin"/>
      <bottom/>
    </border>
    <border>
      <left style="thin"/>
      <right style="thin"/>
      <top/>
      <bottom/>
    </border>
    <border>
      <left style="thin"/>
      <right style="thin"/>
      <top/>
      <bottom style="medium"/>
    </border>
    <border>
      <left/>
      <right style="medium"/>
      <top/>
      <bottom style="medium"/>
    </border>
    <border>
      <left style="thin"/>
      <right style="thin"/>
      <top style="thin"/>
      <bottom/>
    </border>
    <border>
      <left style="medium"/>
      <right/>
      <top style="medium"/>
      <bottom style="medium"/>
    </border>
    <border>
      <left/>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58">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9" fillId="0" borderId="10" xfId="55" applyFont="1" applyFill="1" applyBorder="1" applyAlignment="1">
      <alignment vertical="center" wrapText="1"/>
      <protection/>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9" fillId="0" borderId="10" xfId="55" applyNumberFormat="1" applyFont="1" applyFill="1" applyBorder="1" applyAlignment="1">
      <alignment horizontal="center" vertical="center" wrapText="1"/>
      <protection/>
    </xf>
    <xf numFmtId="172" fontId="60"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2"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72" fontId="61"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9" fillId="0" borderId="10" xfId="0" applyFont="1" applyFill="1" applyBorder="1" applyAlignment="1">
      <alignment wrapText="1"/>
    </xf>
    <xf numFmtId="0" fontId="60" fillId="0" borderId="10" xfId="0" applyFont="1" applyFill="1" applyBorder="1" applyAlignment="1">
      <alignment horizontal="justify" vertical="center" wrapText="1"/>
    </xf>
    <xf numFmtId="0" fontId="60" fillId="0" borderId="10" xfId="0" applyFont="1" applyFill="1" applyBorder="1" applyAlignment="1">
      <alignment vertical="center" wrapText="1"/>
    </xf>
    <xf numFmtId="0" fontId="62"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2"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xf>
    <xf numFmtId="0" fontId="59" fillId="0" borderId="10" xfId="0" applyFont="1" applyFill="1" applyBorder="1" applyAlignment="1">
      <alignment horizontal="left" wrapText="1"/>
    </xf>
    <xf numFmtId="0" fontId="64" fillId="0" borderId="10" xfId="0" applyFont="1" applyFill="1" applyBorder="1" applyAlignment="1">
      <alignment vertical="top" wrapText="1"/>
    </xf>
    <xf numFmtId="0" fontId="59" fillId="0" borderId="10" xfId="0"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64" fillId="0" borderId="10" xfId="0" applyFont="1" applyFill="1" applyBorder="1" applyAlignment="1">
      <alignment horizontal="right" vertical="top" wrapText="1"/>
    </xf>
    <xf numFmtId="0" fontId="66"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77"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37" fillId="0" borderId="0" xfId="0" applyFont="1" applyFill="1" applyAlignment="1">
      <alignment wrapText="1"/>
    </xf>
    <xf numFmtId="0" fontId="6" fillId="0" borderId="10" xfId="0" applyFont="1" applyFill="1" applyBorder="1" applyAlignment="1">
      <alignment horizontal="right"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2" fontId="6" fillId="0" borderId="10" xfId="0" applyNumberFormat="1" applyFont="1" applyFill="1" applyBorder="1" applyAlignment="1">
      <alignment horizontal="center" vertical="center" wrapText="1"/>
    </xf>
    <xf numFmtId="0" fontId="38" fillId="0" borderId="0" xfId="0" applyFont="1" applyFill="1" applyAlignment="1">
      <alignment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59"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9" fontId="65" fillId="0" borderId="24" xfId="0" applyNumberFormat="1" applyFont="1" applyFill="1" applyBorder="1" applyAlignment="1">
      <alignment horizontal="center" vertical="center" wrapText="1"/>
    </xf>
    <xf numFmtId="9" fontId="65" fillId="0" borderId="25"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9" fillId="0" borderId="10" xfId="0" applyFont="1" applyFill="1" applyBorder="1" applyAlignment="1">
      <alignment horizontal="right" vertical="top"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60" fillId="0" borderId="10" xfId="0" applyFont="1" applyFill="1" applyBorder="1" applyAlignment="1">
      <alignment vertical="top" wrapText="1"/>
    </xf>
    <xf numFmtId="0" fontId="37"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right" wrapText="1"/>
    </xf>
    <xf numFmtId="0" fontId="12" fillId="2" borderId="10" xfId="0" applyFont="1" applyFill="1" applyBorder="1" applyAlignment="1">
      <alignment vertical="top" wrapText="1"/>
    </xf>
    <xf numFmtId="0" fontId="67" fillId="2" borderId="10" xfId="0" applyFont="1" applyFill="1" applyBorder="1" applyAlignment="1">
      <alignment horizontal="left" vertical="top" wrapText="1"/>
    </xf>
    <xf numFmtId="0" fontId="63" fillId="2" borderId="10" xfId="0" applyFont="1" applyFill="1" applyBorder="1" applyAlignment="1">
      <alignment horizontal="center" vertical="center" wrapText="1"/>
    </xf>
    <xf numFmtId="0" fontId="59" fillId="2" borderId="10" xfId="0" applyFont="1" applyFill="1" applyBorder="1" applyAlignment="1">
      <alignment horizontal="left" vertical="top" wrapText="1"/>
    </xf>
    <xf numFmtId="172" fontId="60" fillId="2" borderId="10" xfId="0" applyNumberFormat="1"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172" fontId="3" fillId="2" borderId="10" xfId="0" applyNumberFormat="1"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59" fillId="0" borderId="29" xfId="0" applyFont="1" applyFill="1" applyBorder="1" applyAlignment="1">
      <alignment horizontal="left" vertical="top" wrapText="1"/>
    </xf>
    <xf numFmtId="0" fontId="12" fillId="2" borderId="10" xfId="0" applyFont="1" applyFill="1" applyBorder="1" applyAlignment="1">
      <alignment vertical="center" wrapText="1"/>
    </xf>
    <xf numFmtId="0" fontId="67" fillId="2" borderId="10" xfId="0" applyFont="1" applyFill="1" applyBorder="1" applyAlignment="1">
      <alignment horizontal="center" vertical="center" wrapText="1"/>
    </xf>
    <xf numFmtId="0" fontId="59" fillId="0" borderId="0" xfId="0" applyFont="1" applyFill="1" applyAlignment="1">
      <alignment wrapText="1"/>
    </xf>
    <xf numFmtId="0" fontId="6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Alignment="1">
      <alignment horizontal="center" vertical="center" wrapText="1"/>
    </xf>
    <xf numFmtId="0" fontId="69" fillId="0" borderId="30"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0"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34" xfId="0" applyFont="1" applyFill="1" applyBorder="1" applyAlignment="1">
      <alignment horizontal="left" vertical="center" wrapText="1"/>
    </xf>
    <xf numFmtId="9" fontId="2" fillId="0" borderId="30" xfId="0" applyNumberFormat="1" applyFont="1" applyFill="1" applyBorder="1" applyAlignment="1">
      <alignment horizontal="center" vertical="center" wrapText="1"/>
    </xf>
    <xf numFmtId="9" fontId="2" fillId="0" borderId="27"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10" xfId="0" applyFont="1" applyFill="1" applyBorder="1" applyAlignment="1">
      <alignment horizontal="right" wrapText="1"/>
    </xf>
    <xf numFmtId="0" fontId="59"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2"/>
  <sheetViews>
    <sheetView tabSelected="1" view="pageBreakPreview" zoomScale="60" zoomScaleNormal="60" workbookViewId="0" topLeftCell="A136">
      <selection activeCell="E139" sqref="E139"/>
    </sheetView>
  </sheetViews>
  <sheetFormatPr defaultColWidth="9.140625" defaultRowHeight="15"/>
  <cols>
    <col min="1" max="1" width="9.140625" style="4" customWidth="1"/>
    <col min="2" max="2" width="12.28125" style="4" customWidth="1"/>
    <col min="3" max="3" width="63.00390625" style="31" customWidth="1"/>
    <col min="4" max="4" width="57.8515625" style="31" customWidth="1"/>
    <col min="5" max="5" width="61.57421875" style="31" customWidth="1"/>
    <col min="6" max="6" width="17.00390625" style="31" customWidth="1"/>
    <col min="7" max="7" width="14.140625" style="31" customWidth="1"/>
    <col min="8" max="8" width="15.28125" style="4" customWidth="1"/>
    <col min="9" max="9" width="13.8515625" style="4" customWidth="1"/>
    <col min="10" max="10" width="12.7109375" style="4" customWidth="1"/>
    <col min="11" max="11" width="13.8515625" style="4" customWidth="1"/>
    <col min="12" max="12" width="12.7109375" style="4" customWidth="1"/>
    <col min="13" max="13" width="52.8515625" style="4" customWidth="1"/>
    <col min="14" max="14" width="12.7109375" style="4" hidden="1" customWidth="1"/>
    <col min="15" max="15" width="96.28125" style="4" customWidth="1"/>
    <col min="16" max="16384" width="9.140625" style="4" customWidth="1"/>
  </cols>
  <sheetData>
    <row r="1" spans="1:14" ht="20.25" customHeight="1">
      <c r="A1" s="132" t="s">
        <v>115</v>
      </c>
      <c r="B1" s="132"/>
      <c r="C1" s="132"/>
      <c r="D1" s="132"/>
      <c r="E1" s="132"/>
      <c r="F1" s="132"/>
      <c r="G1" s="132"/>
      <c r="H1" s="132"/>
      <c r="I1" s="132"/>
      <c r="J1" s="132"/>
      <c r="K1" s="33"/>
      <c r="L1" s="33"/>
      <c r="M1" s="33"/>
      <c r="N1" s="33"/>
    </row>
    <row r="2" spans="1:14" ht="20.25" customHeight="1">
      <c r="A2" s="132" t="s">
        <v>117</v>
      </c>
      <c r="B2" s="132"/>
      <c r="C2" s="132"/>
      <c r="D2" s="132"/>
      <c r="E2" s="132"/>
      <c r="F2" s="132"/>
      <c r="G2" s="132"/>
      <c r="H2" s="132"/>
      <c r="I2" s="132"/>
      <c r="J2" s="132"/>
      <c r="K2" s="33"/>
      <c r="L2" s="33"/>
      <c r="M2" s="33"/>
      <c r="N2" s="33"/>
    </row>
    <row r="3" spans="1:14" ht="20.25" customHeight="1">
      <c r="A3" s="132" t="s">
        <v>274</v>
      </c>
      <c r="B3" s="132"/>
      <c r="C3" s="132"/>
      <c r="D3" s="132"/>
      <c r="E3" s="132"/>
      <c r="F3" s="132"/>
      <c r="G3" s="132"/>
      <c r="H3" s="132"/>
      <c r="I3" s="132"/>
      <c r="J3" s="132"/>
      <c r="K3" s="33"/>
      <c r="L3" s="33"/>
      <c r="M3" s="33"/>
      <c r="N3" s="33"/>
    </row>
    <row r="4" spans="1:14" ht="20.25" customHeight="1">
      <c r="A4" s="134" t="s">
        <v>86</v>
      </c>
      <c r="B4" s="134"/>
      <c r="C4" s="134"/>
      <c r="D4" s="134"/>
      <c r="E4" s="134"/>
      <c r="F4" s="134"/>
      <c r="G4" s="134"/>
      <c r="H4" s="134"/>
      <c r="I4" s="134"/>
      <c r="J4" s="134"/>
      <c r="K4" s="67"/>
      <c r="L4" s="67"/>
      <c r="M4" s="67"/>
      <c r="N4" s="67"/>
    </row>
    <row r="5" spans="1:14" ht="20.25" customHeight="1">
      <c r="A5" s="134" t="s">
        <v>104</v>
      </c>
      <c r="B5" s="134"/>
      <c r="C5" s="134"/>
      <c r="D5" s="134"/>
      <c r="E5" s="134"/>
      <c r="F5" s="134"/>
      <c r="G5" s="134"/>
      <c r="H5" s="134"/>
      <c r="I5" s="134"/>
      <c r="J5" s="134"/>
      <c r="K5" s="67"/>
      <c r="L5" s="67"/>
      <c r="M5" s="67"/>
      <c r="N5" s="67"/>
    </row>
    <row r="6" spans="1:14" ht="20.25" customHeight="1">
      <c r="A6" s="134" t="s">
        <v>87</v>
      </c>
      <c r="B6" s="134"/>
      <c r="C6" s="134"/>
      <c r="D6" s="134"/>
      <c r="E6" s="134"/>
      <c r="F6" s="134"/>
      <c r="G6" s="134"/>
      <c r="H6" s="134"/>
      <c r="I6" s="134"/>
      <c r="J6" s="134"/>
      <c r="K6" s="67"/>
      <c r="L6" s="67"/>
      <c r="M6" s="67"/>
      <c r="N6" s="67"/>
    </row>
    <row r="7" spans="2:20" ht="20.25">
      <c r="B7" s="133"/>
      <c r="C7" s="133"/>
      <c r="D7" s="133"/>
      <c r="E7" s="133"/>
      <c r="F7" s="133"/>
      <c r="G7" s="133"/>
      <c r="H7" s="133"/>
      <c r="I7" s="133"/>
      <c r="J7" s="133"/>
      <c r="K7" s="66"/>
      <c r="L7" s="66"/>
      <c r="M7" s="66"/>
      <c r="N7" s="66"/>
      <c r="O7" s="3"/>
      <c r="P7" s="3"/>
      <c r="Q7" s="3"/>
      <c r="R7" s="3"/>
      <c r="S7" s="3"/>
      <c r="T7" s="3"/>
    </row>
    <row r="8" spans="1:15" s="3" customFormat="1" ht="18.75" customHeight="1">
      <c r="A8" s="117" t="s">
        <v>1</v>
      </c>
      <c r="B8" s="117" t="s">
        <v>97</v>
      </c>
      <c r="C8" s="117" t="s">
        <v>2</v>
      </c>
      <c r="D8" s="117"/>
      <c r="E8" s="117" t="s">
        <v>95</v>
      </c>
      <c r="F8" s="154" t="s">
        <v>294</v>
      </c>
      <c r="G8" s="117" t="s">
        <v>93</v>
      </c>
      <c r="H8" s="117"/>
      <c r="I8" s="117"/>
      <c r="J8" s="117"/>
      <c r="K8" s="117"/>
      <c r="L8" s="117"/>
      <c r="M8" s="117"/>
      <c r="N8" s="19"/>
      <c r="O8" s="154" t="s">
        <v>237</v>
      </c>
    </row>
    <row r="9" spans="1:15" s="3" customFormat="1" ht="75" customHeight="1">
      <c r="A9" s="117"/>
      <c r="B9" s="117"/>
      <c r="C9" s="117"/>
      <c r="D9" s="117"/>
      <c r="E9" s="117"/>
      <c r="F9" s="150"/>
      <c r="G9" s="117" t="s">
        <v>89</v>
      </c>
      <c r="H9" s="117"/>
      <c r="I9" s="117" t="s">
        <v>91</v>
      </c>
      <c r="J9" s="117"/>
      <c r="K9" s="117" t="s">
        <v>273</v>
      </c>
      <c r="L9" s="117"/>
      <c r="M9" s="117" t="s">
        <v>275</v>
      </c>
      <c r="N9" s="19"/>
      <c r="O9" s="150"/>
    </row>
    <row r="10" spans="1:15" s="3" customFormat="1" ht="21.75" customHeight="1">
      <c r="A10" s="117"/>
      <c r="B10" s="117"/>
      <c r="C10" s="113" t="s">
        <v>99</v>
      </c>
      <c r="D10" s="113" t="s">
        <v>100</v>
      </c>
      <c r="E10" s="117"/>
      <c r="F10" s="150"/>
      <c r="G10" s="113" t="s">
        <v>88</v>
      </c>
      <c r="H10" s="2" t="s">
        <v>90</v>
      </c>
      <c r="I10" s="113" t="s">
        <v>94</v>
      </c>
      <c r="J10" s="113" t="s">
        <v>92</v>
      </c>
      <c r="K10" s="113" t="s">
        <v>94</v>
      </c>
      <c r="L10" s="113" t="s">
        <v>92</v>
      </c>
      <c r="M10" s="117"/>
      <c r="N10" s="20"/>
      <c r="O10" s="150"/>
    </row>
    <row r="11" spans="1:15" s="3" customFormat="1" ht="21.75" customHeight="1">
      <c r="A11" s="117"/>
      <c r="B11" s="117"/>
      <c r="C11" s="113"/>
      <c r="D11" s="113"/>
      <c r="E11" s="117"/>
      <c r="F11" s="136"/>
      <c r="G11" s="113"/>
      <c r="H11" s="2" t="s">
        <v>259</v>
      </c>
      <c r="I11" s="113"/>
      <c r="J11" s="113"/>
      <c r="K11" s="113"/>
      <c r="L11" s="113"/>
      <c r="M11" s="117"/>
      <c r="N11" s="20"/>
      <c r="O11" s="136"/>
    </row>
    <row r="12" spans="1:15" s="3" customFormat="1" ht="33.75" customHeight="1">
      <c r="A12" s="155" t="s">
        <v>106</v>
      </c>
      <c r="B12" s="155"/>
      <c r="C12" s="155"/>
      <c r="D12" s="155"/>
      <c r="E12" s="155"/>
      <c r="F12" s="155"/>
      <c r="G12" s="155"/>
      <c r="H12" s="155"/>
      <c r="I12" s="155"/>
      <c r="J12" s="155"/>
      <c r="K12" s="84"/>
      <c r="L12" s="84"/>
      <c r="M12" s="84"/>
      <c r="N12" s="70"/>
      <c r="O12" s="14"/>
    </row>
    <row r="13" spans="1:15" s="3" customFormat="1" ht="24.75" customHeight="1">
      <c r="A13" s="157" t="s">
        <v>96</v>
      </c>
      <c r="B13" s="157"/>
      <c r="C13" s="157"/>
      <c r="D13" s="22"/>
      <c r="E13" s="14"/>
      <c r="F13" s="14"/>
      <c r="G13" s="37">
        <f>G14+G59</f>
        <v>106036.3</v>
      </c>
      <c r="H13" s="37">
        <f>H14+H59</f>
        <v>14962</v>
      </c>
      <c r="I13" s="37">
        <f>I14+I59</f>
        <v>14029.5</v>
      </c>
      <c r="J13" s="17">
        <f>IF(OR(H13=0,I13=0),"",I13/H13)</f>
        <v>0.9376754444592968</v>
      </c>
      <c r="K13" s="37">
        <f>K14+K59</f>
        <v>16961.7</v>
      </c>
      <c r="L13" s="17">
        <f>IF(OR(H13=0,K13=0),"",K13/H13)</f>
        <v>1.1336519181927551</v>
      </c>
      <c r="M13" s="17"/>
      <c r="N13" s="72"/>
      <c r="O13" s="14"/>
    </row>
    <row r="14" spans="1:20" s="36" customFormat="1" ht="44.25" customHeight="1">
      <c r="A14" s="21"/>
      <c r="B14" s="34" t="s">
        <v>3</v>
      </c>
      <c r="C14" s="21" t="s">
        <v>5</v>
      </c>
      <c r="D14" s="21"/>
      <c r="E14" s="21"/>
      <c r="F14" s="21"/>
      <c r="G14" s="35">
        <f>G15+G26+G35+G49+G57</f>
        <v>43522</v>
      </c>
      <c r="H14" s="35">
        <f>H15+H26+H35+H49+H57</f>
        <v>5783</v>
      </c>
      <c r="I14" s="35">
        <f>I15+I26+I35+I49+I57</f>
        <v>6055.6</v>
      </c>
      <c r="J14" s="85">
        <f>IF(OR(H14=0,I14=0),"",I14/H14)</f>
        <v>1.0471381635829156</v>
      </c>
      <c r="K14" s="35">
        <f>K15+K26+K35+K49+K57</f>
        <v>6904</v>
      </c>
      <c r="L14" s="85">
        <f>IF(OR(H14=0,K14=0),"",K14/H14)</f>
        <v>1.193844025592253</v>
      </c>
      <c r="M14" s="85"/>
      <c r="N14" s="73"/>
      <c r="O14" s="34"/>
      <c r="P14" s="33"/>
      <c r="Q14" s="33"/>
      <c r="R14" s="33"/>
      <c r="S14" s="33"/>
      <c r="T14" s="33"/>
    </row>
    <row r="15" spans="1:20" ht="40.5" customHeight="1">
      <c r="A15" s="22"/>
      <c r="B15" s="14" t="s">
        <v>0</v>
      </c>
      <c r="C15" s="22" t="s">
        <v>79</v>
      </c>
      <c r="D15" s="22"/>
      <c r="E15" s="22"/>
      <c r="F15" s="22"/>
      <c r="G15" s="37">
        <f>G16+G23</f>
        <v>26152</v>
      </c>
      <c r="H15" s="37">
        <f>H16+H23</f>
        <v>3050</v>
      </c>
      <c r="I15" s="37">
        <f>I16+I23</f>
        <v>3130</v>
      </c>
      <c r="J15" s="86">
        <f aca="true" t="shared" si="0" ref="J15:J97">IF(OR(H15=0,I15=0),"",I15/H15)</f>
        <v>1.0262295081967212</v>
      </c>
      <c r="K15" s="37">
        <f>K16+K23</f>
        <v>3281</v>
      </c>
      <c r="L15" s="86">
        <f>IF(OR(H15=0,K15=0),"",K15/H15)</f>
        <v>1.0757377049180328</v>
      </c>
      <c r="M15" s="86"/>
      <c r="N15" s="74"/>
      <c r="O15" s="14"/>
      <c r="P15" s="3"/>
      <c r="Q15" s="3"/>
      <c r="R15" s="3"/>
      <c r="S15" s="3"/>
      <c r="T15" s="3"/>
    </row>
    <row r="16" spans="1:20" ht="129" customHeight="1">
      <c r="A16" s="113">
        <v>1</v>
      </c>
      <c r="B16" s="156" t="s">
        <v>7</v>
      </c>
      <c r="C16" s="113" t="s">
        <v>98</v>
      </c>
      <c r="D16" s="113" t="s">
        <v>153</v>
      </c>
      <c r="E16" s="135" t="s">
        <v>280</v>
      </c>
      <c r="F16" s="121" t="s">
        <v>295</v>
      </c>
      <c r="G16" s="114">
        <v>25877</v>
      </c>
      <c r="H16" s="114">
        <v>3000</v>
      </c>
      <c r="I16" s="114">
        <v>3049</v>
      </c>
      <c r="J16" s="116">
        <f t="shared" si="0"/>
        <v>1.0163333333333333</v>
      </c>
      <c r="K16" s="114">
        <v>3200</v>
      </c>
      <c r="L16" s="116">
        <f aca="true" t="shared" si="1" ref="L16:L79">IF(OR(H16=0,K16=0),"",K16/H16)</f>
        <v>1.0666666666666667</v>
      </c>
      <c r="M16" s="139" t="s">
        <v>279</v>
      </c>
      <c r="N16" s="75"/>
      <c r="O16" s="124" t="s">
        <v>255</v>
      </c>
      <c r="P16" s="3"/>
      <c r="Q16" s="3"/>
      <c r="R16" s="3"/>
      <c r="S16" s="3"/>
      <c r="T16" s="3"/>
    </row>
    <row r="17" spans="1:20" ht="39" customHeight="1">
      <c r="A17" s="113"/>
      <c r="B17" s="156"/>
      <c r="C17" s="113"/>
      <c r="D17" s="113"/>
      <c r="E17" s="135"/>
      <c r="F17" s="142"/>
      <c r="G17" s="115"/>
      <c r="H17" s="115"/>
      <c r="I17" s="115"/>
      <c r="J17" s="115"/>
      <c r="K17" s="115"/>
      <c r="L17" s="115">
        <f t="shared" si="1"/>
      </c>
      <c r="M17" s="140"/>
      <c r="N17" s="76"/>
      <c r="O17" s="125"/>
      <c r="P17" s="3"/>
      <c r="Q17" s="3"/>
      <c r="R17" s="3"/>
      <c r="S17" s="3"/>
      <c r="T17" s="3"/>
    </row>
    <row r="18" spans="1:20" ht="375" customHeight="1">
      <c r="A18" s="113"/>
      <c r="B18" s="156"/>
      <c r="C18" s="113"/>
      <c r="D18" s="113"/>
      <c r="E18" s="135"/>
      <c r="F18" s="127"/>
      <c r="G18" s="115"/>
      <c r="H18" s="115"/>
      <c r="I18" s="115"/>
      <c r="J18" s="115"/>
      <c r="K18" s="115"/>
      <c r="L18" s="115">
        <f t="shared" si="1"/>
      </c>
      <c r="M18" s="141"/>
      <c r="N18" s="76"/>
      <c r="O18" s="125"/>
      <c r="P18" s="3"/>
      <c r="Q18" s="3"/>
      <c r="R18" s="3"/>
      <c r="S18" s="3"/>
      <c r="T18" s="3"/>
    </row>
    <row r="19" spans="1:20" s="2" customFormat="1" ht="194.25" customHeight="1">
      <c r="A19" s="2">
        <v>2</v>
      </c>
      <c r="B19" s="156"/>
      <c r="C19" s="1" t="s">
        <v>154</v>
      </c>
      <c r="D19" s="113"/>
      <c r="E19" s="135"/>
      <c r="F19" s="107" t="s">
        <v>296</v>
      </c>
      <c r="G19" s="38">
        <v>17</v>
      </c>
      <c r="H19" s="38">
        <v>4</v>
      </c>
      <c r="I19" s="38">
        <v>0</v>
      </c>
      <c r="J19" s="17">
        <f t="shared" si="0"/>
      </c>
      <c r="K19" s="38">
        <v>0</v>
      </c>
      <c r="L19" s="17">
        <v>0</v>
      </c>
      <c r="M19" s="17" t="s">
        <v>278</v>
      </c>
      <c r="N19" s="77"/>
      <c r="O19" s="125"/>
      <c r="P19" s="14"/>
      <c r="Q19" s="14"/>
      <c r="R19" s="14"/>
      <c r="S19" s="14"/>
      <c r="T19" s="14"/>
    </row>
    <row r="20" spans="1:20" s="20" customFormat="1" ht="161.25" customHeight="1">
      <c r="A20" s="2"/>
      <c r="B20" s="156"/>
      <c r="C20" s="1" t="s">
        <v>198</v>
      </c>
      <c r="D20" s="113"/>
      <c r="E20" s="135"/>
      <c r="F20" s="107" t="s">
        <v>297</v>
      </c>
      <c r="G20" s="38">
        <v>24</v>
      </c>
      <c r="H20" s="38">
        <v>4</v>
      </c>
      <c r="I20" s="38">
        <v>9</v>
      </c>
      <c r="J20" s="17">
        <f t="shared" si="0"/>
        <v>2.25</v>
      </c>
      <c r="K20" s="38">
        <v>9</v>
      </c>
      <c r="L20" s="17">
        <f t="shared" si="1"/>
        <v>2.25</v>
      </c>
      <c r="M20" s="17" t="s">
        <v>279</v>
      </c>
      <c r="N20" s="77"/>
      <c r="O20" s="125"/>
      <c r="P20" s="19"/>
      <c r="Q20" s="19"/>
      <c r="R20" s="19"/>
      <c r="S20" s="19"/>
      <c r="T20" s="19"/>
    </row>
    <row r="21" spans="1:20" s="20" customFormat="1" ht="93.75" customHeight="1" hidden="1">
      <c r="A21" s="2"/>
      <c r="B21" s="39"/>
      <c r="C21" s="1"/>
      <c r="D21" s="40"/>
      <c r="E21" s="41"/>
      <c r="F21" s="41"/>
      <c r="G21" s="38"/>
      <c r="H21" s="38"/>
      <c r="I21" s="38"/>
      <c r="J21" s="17"/>
      <c r="K21" s="38"/>
      <c r="L21" s="17">
        <f t="shared" si="1"/>
      </c>
      <c r="M21" s="17"/>
      <c r="N21" s="77"/>
      <c r="O21" s="125"/>
      <c r="P21" s="19"/>
      <c r="Q21" s="19"/>
      <c r="R21" s="19"/>
      <c r="S21" s="19"/>
      <c r="T21" s="19"/>
    </row>
    <row r="22" spans="1:20" ht="290.25" customHeight="1">
      <c r="A22" s="2">
        <v>4</v>
      </c>
      <c r="B22" s="87">
        <v>1.2</v>
      </c>
      <c r="C22" s="1" t="s">
        <v>155</v>
      </c>
      <c r="D22" s="23" t="s">
        <v>156</v>
      </c>
      <c r="E22" s="41"/>
      <c r="F22" s="104" t="s">
        <v>185</v>
      </c>
      <c r="G22" s="43" t="s">
        <v>185</v>
      </c>
      <c r="H22" s="43" t="s">
        <v>157</v>
      </c>
      <c r="I22" s="43" t="s">
        <v>157</v>
      </c>
      <c r="J22" s="43">
        <v>0</v>
      </c>
      <c r="K22" s="89" t="s">
        <v>157</v>
      </c>
      <c r="L22" s="43">
        <v>0</v>
      </c>
      <c r="M22" s="89" t="s">
        <v>281</v>
      </c>
      <c r="N22" s="78"/>
      <c r="O22" s="125"/>
      <c r="P22" s="3"/>
      <c r="Q22" s="3"/>
      <c r="R22" s="3"/>
      <c r="S22" s="3"/>
      <c r="T22" s="3"/>
    </row>
    <row r="23" spans="1:20" ht="228.75" customHeight="1">
      <c r="A23" s="2">
        <v>5</v>
      </c>
      <c r="B23" s="87">
        <v>1.3</v>
      </c>
      <c r="C23" s="23" t="s">
        <v>158</v>
      </c>
      <c r="D23" s="42" t="s">
        <v>189</v>
      </c>
      <c r="E23" s="96" t="s">
        <v>282</v>
      </c>
      <c r="F23" s="109" t="s">
        <v>295</v>
      </c>
      <c r="G23" s="43">
        <v>275</v>
      </c>
      <c r="H23" s="43">
        <v>50</v>
      </c>
      <c r="I23" s="98">
        <v>81</v>
      </c>
      <c r="J23" s="44">
        <f t="shared" si="0"/>
        <v>1.62</v>
      </c>
      <c r="K23" s="98">
        <v>81</v>
      </c>
      <c r="L23" s="44">
        <f t="shared" si="1"/>
        <v>1.62</v>
      </c>
      <c r="M23" s="17" t="s">
        <v>279</v>
      </c>
      <c r="N23" s="79"/>
      <c r="O23" s="126"/>
      <c r="P23" s="3"/>
      <c r="Q23" s="3"/>
      <c r="R23" s="3"/>
      <c r="S23" s="3"/>
      <c r="T23" s="3"/>
    </row>
    <row r="24" spans="1:20" ht="206.25" customHeight="1">
      <c r="A24" s="2">
        <v>6</v>
      </c>
      <c r="B24" s="87" t="s">
        <v>41</v>
      </c>
      <c r="C24" s="23" t="s">
        <v>204</v>
      </c>
      <c r="D24" s="45"/>
      <c r="E24" s="97" t="s">
        <v>283</v>
      </c>
      <c r="F24" s="110" t="s">
        <v>298</v>
      </c>
      <c r="G24" s="43">
        <v>558</v>
      </c>
      <c r="H24" s="43">
        <v>104</v>
      </c>
      <c r="I24" s="98">
        <v>106</v>
      </c>
      <c r="J24" s="44">
        <f t="shared" si="0"/>
        <v>1.0192307692307692</v>
      </c>
      <c r="K24" s="98">
        <v>106</v>
      </c>
      <c r="L24" s="44">
        <f t="shared" si="1"/>
        <v>1.0192307692307692</v>
      </c>
      <c r="M24" s="17" t="s">
        <v>279</v>
      </c>
      <c r="N24" s="79"/>
      <c r="O24" s="46" t="s">
        <v>255</v>
      </c>
      <c r="P24" s="3"/>
      <c r="Q24" s="3"/>
      <c r="R24" s="3"/>
      <c r="S24" s="3"/>
      <c r="T24" s="3"/>
    </row>
    <row r="25" spans="1:20" ht="183.75" customHeight="1">
      <c r="A25" s="2">
        <v>7</v>
      </c>
      <c r="B25" s="87" t="s">
        <v>42</v>
      </c>
      <c r="C25" s="23" t="s">
        <v>203</v>
      </c>
      <c r="D25" s="45"/>
      <c r="E25" s="88" t="s">
        <v>272</v>
      </c>
      <c r="F25" s="104" t="s">
        <v>298</v>
      </c>
      <c r="G25" s="43">
        <v>1905</v>
      </c>
      <c r="H25" s="43">
        <v>385</v>
      </c>
      <c r="I25" s="38">
        <v>352</v>
      </c>
      <c r="J25" s="44">
        <v>1</v>
      </c>
      <c r="K25" s="38">
        <v>350</v>
      </c>
      <c r="L25" s="44">
        <v>1</v>
      </c>
      <c r="M25" s="44" t="s">
        <v>293</v>
      </c>
      <c r="N25" s="80"/>
      <c r="O25" s="22" t="s">
        <v>248</v>
      </c>
      <c r="P25" s="3"/>
      <c r="Q25" s="3"/>
      <c r="R25" s="3"/>
      <c r="S25" s="3"/>
      <c r="T25" s="3"/>
    </row>
    <row r="26" spans="1:20" ht="46.5" customHeight="1">
      <c r="A26" s="2">
        <v>8</v>
      </c>
      <c r="B26" s="14">
        <v>2</v>
      </c>
      <c r="C26" s="15" t="s">
        <v>136</v>
      </c>
      <c r="D26" s="5"/>
      <c r="E26" s="5"/>
      <c r="F26" s="5"/>
      <c r="G26" s="10">
        <f>G27+G29+G31+G32+G34</f>
        <v>227</v>
      </c>
      <c r="H26" s="10">
        <f>H27+H29+H31+H34</f>
        <v>28</v>
      </c>
      <c r="I26" s="10">
        <f>I27+I29+I31+I32+I34</f>
        <v>71</v>
      </c>
      <c r="J26" s="44">
        <f t="shared" si="0"/>
        <v>2.5357142857142856</v>
      </c>
      <c r="K26" s="10">
        <f>K27+K29+K31+K32+K34</f>
        <v>128</v>
      </c>
      <c r="L26" s="44">
        <f t="shared" si="1"/>
        <v>4.571428571428571</v>
      </c>
      <c r="M26" s="44"/>
      <c r="N26" s="80"/>
      <c r="O26" s="14"/>
      <c r="P26" s="3"/>
      <c r="Q26" s="3"/>
      <c r="R26" s="3"/>
      <c r="S26" s="3"/>
      <c r="T26" s="3"/>
    </row>
    <row r="27" spans="1:20" ht="162.75" customHeight="1">
      <c r="A27" s="2">
        <v>7</v>
      </c>
      <c r="B27" s="2" t="s">
        <v>49</v>
      </c>
      <c r="C27" s="121" t="s">
        <v>101</v>
      </c>
      <c r="D27" s="1" t="s">
        <v>137</v>
      </c>
      <c r="E27" s="1" t="s">
        <v>288</v>
      </c>
      <c r="F27" s="1" t="s">
        <v>295</v>
      </c>
      <c r="G27" s="9">
        <v>90</v>
      </c>
      <c r="H27" s="9">
        <v>15</v>
      </c>
      <c r="I27" s="37">
        <v>0</v>
      </c>
      <c r="J27" s="44">
        <f t="shared" si="0"/>
      </c>
      <c r="K27" s="37">
        <v>15</v>
      </c>
      <c r="L27" s="44">
        <f t="shared" si="1"/>
        <v>1</v>
      </c>
      <c r="M27" s="44" t="s">
        <v>290</v>
      </c>
      <c r="N27" s="80"/>
      <c r="O27" s="22" t="s">
        <v>249</v>
      </c>
      <c r="P27" s="3"/>
      <c r="Q27" s="3"/>
      <c r="R27" s="3"/>
      <c r="S27" s="3"/>
      <c r="T27" s="3"/>
    </row>
    <row r="28" spans="1:20" ht="162.75" customHeight="1">
      <c r="A28" s="2"/>
      <c r="B28" s="2"/>
      <c r="C28" s="127"/>
      <c r="D28" s="1" t="s">
        <v>191</v>
      </c>
      <c r="E28" s="1" t="s">
        <v>190</v>
      </c>
      <c r="F28" s="2" t="s">
        <v>185</v>
      </c>
      <c r="G28" s="9" t="s">
        <v>192</v>
      </c>
      <c r="H28" s="9" t="s">
        <v>157</v>
      </c>
      <c r="I28" s="37" t="s">
        <v>157</v>
      </c>
      <c r="J28" s="44">
        <v>0</v>
      </c>
      <c r="K28" s="37" t="s">
        <v>157</v>
      </c>
      <c r="L28" s="44"/>
      <c r="M28" s="44" t="s">
        <v>292</v>
      </c>
      <c r="N28" s="80"/>
      <c r="O28" s="22" t="s">
        <v>250</v>
      </c>
      <c r="P28" s="3"/>
      <c r="Q28" s="3"/>
      <c r="R28" s="3"/>
      <c r="S28" s="3"/>
      <c r="T28" s="3"/>
    </row>
    <row r="29" spans="1:20" ht="215.25" customHeight="1">
      <c r="A29" s="2">
        <v>8</v>
      </c>
      <c r="B29" s="113" t="s">
        <v>50</v>
      </c>
      <c r="C29" s="149" t="s">
        <v>102</v>
      </c>
      <c r="D29" s="1" t="s">
        <v>138</v>
      </c>
      <c r="E29" s="1" t="s">
        <v>261</v>
      </c>
      <c r="F29" s="1" t="s">
        <v>295</v>
      </c>
      <c r="G29" s="9">
        <v>48</v>
      </c>
      <c r="H29" s="9">
        <v>8</v>
      </c>
      <c r="I29" s="37">
        <v>0</v>
      </c>
      <c r="J29" s="44">
        <v>0</v>
      </c>
      <c r="K29" s="37">
        <v>8</v>
      </c>
      <c r="L29" s="44">
        <f t="shared" si="1"/>
        <v>1</v>
      </c>
      <c r="M29" s="44" t="s">
        <v>291</v>
      </c>
      <c r="N29" s="80"/>
      <c r="O29" s="22" t="s">
        <v>254</v>
      </c>
      <c r="P29" s="3"/>
      <c r="Q29" s="3"/>
      <c r="R29" s="3"/>
      <c r="S29" s="3"/>
      <c r="T29" s="3"/>
    </row>
    <row r="30" spans="1:20" ht="372" customHeight="1">
      <c r="A30" s="2">
        <v>9</v>
      </c>
      <c r="B30" s="113"/>
      <c r="C30" s="149"/>
      <c r="D30" s="23" t="s">
        <v>159</v>
      </c>
      <c r="E30" s="1" t="s">
        <v>310</v>
      </c>
      <c r="F30" s="1" t="s">
        <v>185</v>
      </c>
      <c r="G30" s="9" t="s">
        <v>185</v>
      </c>
      <c r="H30" s="9" t="s">
        <v>157</v>
      </c>
      <c r="I30" s="37" t="s">
        <v>157</v>
      </c>
      <c r="J30" s="44">
        <v>0</v>
      </c>
      <c r="K30" s="37" t="s">
        <v>157</v>
      </c>
      <c r="L30" s="44"/>
      <c r="M30" s="44" t="s">
        <v>292</v>
      </c>
      <c r="N30" s="80"/>
      <c r="O30" s="22" t="s">
        <v>251</v>
      </c>
      <c r="P30" s="3"/>
      <c r="Q30" s="3"/>
      <c r="R30" s="3"/>
      <c r="S30" s="3"/>
      <c r="T30" s="3"/>
    </row>
    <row r="31" spans="1:20" ht="273.75" customHeight="1">
      <c r="A31" s="2">
        <v>10</v>
      </c>
      <c r="B31" s="156">
        <v>2.3</v>
      </c>
      <c r="C31" s="149" t="s">
        <v>160</v>
      </c>
      <c r="D31" s="23" t="s">
        <v>161</v>
      </c>
      <c r="E31" s="113" t="s">
        <v>302</v>
      </c>
      <c r="F31" s="2" t="s">
        <v>295</v>
      </c>
      <c r="G31" s="9">
        <v>25</v>
      </c>
      <c r="H31" s="9">
        <v>5</v>
      </c>
      <c r="I31" s="37">
        <v>55</v>
      </c>
      <c r="J31" s="44">
        <f t="shared" si="0"/>
        <v>11</v>
      </c>
      <c r="K31" s="37">
        <v>55</v>
      </c>
      <c r="L31" s="44">
        <f t="shared" si="1"/>
        <v>11</v>
      </c>
      <c r="M31" s="44" t="s">
        <v>292</v>
      </c>
      <c r="N31" s="80"/>
      <c r="O31" s="22" t="s">
        <v>251</v>
      </c>
      <c r="P31" s="3"/>
      <c r="Q31" s="3"/>
      <c r="R31" s="3"/>
      <c r="S31" s="3"/>
      <c r="T31" s="3"/>
    </row>
    <row r="32" spans="1:20" ht="246" customHeight="1">
      <c r="A32" s="2">
        <v>12</v>
      </c>
      <c r="B32" s="115"/>
      <c r="C32" s="149"/>
      <c r="D32" s="23" t="s">
        <v>162</v>
      </c>
      <c r="E32" s="113"/>
      <c r="F32" s="2" t="s">
        <v>299</v>
      </c>
      <c r="G32" s="9">
        <v>64</v>
      </c>
      <c r="H32" s="9">
        <v>10</v>
      </c>
      <c r="I32" s="37">
        <v>16</v>
      </c>
      <c r="J32" s="44">
        <v>1</v>
      </c>
      <c r="K32" s="37">
        <v>50</v>
      </c>
      <c r="L32" s="44">
        <v>1</v>
      </c>
      <c r="M32" s="44" t="s">
        <v>292</v>
      </c>
      <c r="N32" s="80"/>
      <c r="O32" s="22" t="s">
        <v>251</v>
      </c>
      <c r="P32" s="3"/>
      <c r="Q32" s="3"/>
      <c r="R32" s="3"/>
      <c r="S32" s="3"/>
      <c r="T32" s="3"/>
    </row>
    <row r="33" spans="1:20" ht="150" customHeight="1">
      <c r="A33" s="2">
        <v>13</v>
      </c>
      <c r="B33" s="2">
        <v>2.4</v>
      </c>
      <c r="C33" s="153" t="s">
        <v>163</v>
      </c>
      <c r="D33" s="23" t="s">
        <v>163</v>
      </c>
      <c r="E33" s="1" t="s">
        <v>268</v>
      </c>
      <c r="F33" s="1" t="s">
        <v>185</v>
      </c>
      <c r="G33" s="9" t="s">
        <v>185</v>
      </c>
      <c r="H33" s="9" t="s">
        <v>157</v>
      </c>
      <c r="I33" s="37" t="s">
        <v>157</v>
      </c>
      <c r="J33" s="86">
        <v>1</v>
      </c>
      <c r="K33" s="37" t="s">
        <v>157</v>
      </c>
      <c r="L33" s="86"/>
      <c r="M33" s="86" t="s">
        <v>292</v>
      </c>
      <c r="N33" s="74"/>
      <c r="O33" s="2" t="s">
        <v>242</v>
      </c>
      <c r="P33" s="3"/>
      <c r="Q33" s="3"/>
      <c r="R33" s="3"/>
      <c r="S33" s="3"/>
      <c r="T33" s="3"/>
    </row>
    <row r="34" spans="1:20" ht="150" customHeight="1" hidden="1">
      <c r="A34" s="2"/>
      <c r="B34" s="2"/>
      <c r="C34" s="153"/>
      <c r="D34" s="23"/>
      <c r="E34" s="1"/>
      <c r="F34" s="1"/>
      <c r="G34" s="9"/>
      <c r="H34" s="9"/>
      <c r="I34" s="37"/>
      <c r="J34" s="86"/>
      <c r="K34" s="37"/>
      <c r="L34" s="86"/>
      <c r="M34" s="86"/>
      <c r="N34" s="74"/>
      <c r="O34" s="2"/>
      <c r="P34" s="3"/>
      <c r="Q34" s="3"/>
      <c r="R34" s="3"/>
      <c r="S34" s="3"/>
      <c r="T34" s="3"/>
    </row>
    <row r="35" spans="1:20" ht="38.25" customHeight="1">
      <c r="A35" s="1">
        <v>14</v>
      </c>
      <c r="B35" s="14" t="s">
        <v>54</v>
      </c>
      <c r="C35" s="22" t="s">
        <v>83</v>
      </c>
      <c r="D35" s="22"/>
      <c r="E35" s="22"/>
      <c r="F35" s="22" t="s">
        <v>295</v>
      </c>
      <c r="G35" s="37">
        <f>G39+G40+G44+G45+G41</f>
        <v>10219</v>
      </c>
      <c r="H35" s="37">
        <f>H39+H40+H44+H45+H41</f>
        <v>1450</v>
      </c>
      <c r="I35" s="37">
        <f>I39+I40+I44+I45+I41</f>
        <v>2114.6</v>
      </c>
      <c r="J35" s="86">
        <f t="shared" si="0"/>
        <v>1.4583448275862068</v>
      </c>
      <c r="K35" s="37">
        <f>K39+K40+K44+K45+K41</f>
        <v>2300</v>
      </c>
      <c r="L35" s="86">
        <f t="shared" si="1"/>
        <v>1.5862068965517242</v>
      </c>
      <c r="M35" s="86"/>
      <c r="N35" s="74"/>
      <c r="O35" s="14"/>
      <c r="P35" s="3"/>
      <c r="Q35" s="3"/>
      <c r="R35" s="3"/>
      <c r="S35" s="3"/>
      <c r="T35" s="3"/>
    </row>
    <row r="36" spans="1:20" ht="19.5" customHeight="1" hidden="1">
      <c r="A36" s="2">
        <v>16</v>
      </c>
      <c r="B36" s="2" t="s">
        <v>63</v>
      </c>
      <c r="C36" s="6" t="s">
        <v>80</v>
      </c>
      <c r="D36" s="6"/>
      <c r="E36" s="6"/>
      <c r="F36" s="6"/>
      <c r="G36" s="9"/>
      <c r="H36" s="9"/>
      <c r="I36" s="37"/>
      <c r="J36" s="86">
        <f t="shared" si="0"/>
      </c>
      <c r="K36" s="37"/>
      <c r="L36" s="86">
        <f t="shared" si="1"/>
      </c>
      <c r="M36" s="86"/>
      <c r="N36" s="74"/>
      <c r="O36" s="14"/>
      <c r="P36" s="3"/>
      <c r="Q36" s="3"/>
      <c r="R36" s="3"/>
      <c r="S36" s="3"/>
      <c r="T36" s="3"/>
    </row>
    <row r="37" spans="1:20" ht="37.5" hidden="1">
      <c r="A37" s="2">
        <v>17</v>
      </c>
      <c r="B37" s="2" t="s">
        <v>64</v>
      </c>
      <c r="C37" s="1" t="s">
        <v>76</v>
      </c>
      <c r="D37" s="1"/>
      <c r="E37" s="1"/>
      <c r="F37" s="1"/>
      <c r="G37" s="9"/>
      <c r="H37" s="9"/>
      <c r="I37" s="37"/>
      <c r="J37" s="86">
        <f t="shared" si="0"/>
      </c>
      <c r="K37" s="37"/>
      <c r="L37" s="86">
        <f t="shared" si="1"/>
      </c>
      <c r="M37" s="86"/>
      <c r="N37" s="74"/>
      <c r="O37" s="14"/>
      <c r="P37" s="3"/>
      <c r="Q37" s="3"/>
      <c r="R37" s="3"/>
      <c r="S37" s="3"/>
      <c r="T37" s="3"/>
    </row>
    <row r="38" spans="1:20" ht="112.5" hidden="1">
      <c r="A38" s="2">
        <v>18</v>
      </c>
      <c r="B38" s="2" t="s">
        <v>65</v>
      </c>
      <c r="C38" s="1" t="s">
        <v>77</v>
      </c>
      <c r="D38" s="1"/>
      <c r="E38" s="1"/>
      <c r="F38" s="1"/>
      <c r="G38" s="9"/>
      <c r="H38" s="9"/>
      <c r="I38" s="37"/>
      <c r="J38" s="86">
        <f t="shared" si="0"/>
      </c>
      <c r="K38" s="37"/>
      <c r="L38" s="86">
        <f t="shared" si="1"/>
      </c>
      <c r="M38" s="86"/>
      <c r="N38" s="74"/>
      <c r="O38" s="14"/>
      <c r="P38" s="3"/>
      <c r="Q38" s="3"/>
      <c r="R38" s="3"/>
      <c r="S38" s="3"/>
      <c r="T38" s="3"/>
    </row>
    <row r="39" spans="1:20" ht="105" customHeight="1" hidden="1">
      <c r="A39" s="2"/>
      <c r="B39" s="47"/>
      <c r="C39" s="1"/>
      <c r="D39" s="1"/>
      <c r="E39" s="1"/>
      <c r="F39" s="1"/>
      <c r="G39" s="9"/>
      <c r="H39" s="9"/>
      <c r="I39" s="37"/>
      <c r="J39" s="86"/>
      <c r="K39" s="37"/>
      <c r="L39" s="86">
        <f t="shared" si="1"/>
      </c>
      <c r="M39" s="86"/>
      <c r="N39" s="74"/>
      <c r="O39" s="14"/>
      <c r="P39" s="3"/>
      <c r="Q39" s="3"/>
      <c r="R39" s="3"/>
      <c r="S39" s="3"/>
      <c r="T39" s="3"/>
    </row>
    <row r="40" spans="1:20" ht="176.25" customHeight="1">
      <c r="A40" s="2">
        <v>16</v>
      </c>
      <c r="B40" s="47" t="s">
        <v>139</v>
      </c>
      <c r="C40" s="1" t="s">
        <v>74</v>
      </c>
      <c r="D40" s="1" t="s">
        <v>124</v>
      </c>
      <c r="E40" s="1" t="s">
        <v>304</v>
      </c>
      <c r="F40" s="1" t="s">
        <v>295</v>
      </c>
      <c r="G40" s="9">
        <v>2355</v>
      </c>
      <c r="H40" s="9">
        <v>400</v>
      </c>
      <c r="I40" s="37">
        <v>320</v>
      </c>
      <c r="J40" s="86">
        <f t="shared" si="0"/>
        <v>0.8</v>
      </c>
      <c r="K40" s="37">
        <v>400</v>
      </c>
      <c r="L40" s="86">
        <f t="shared" si="1"/>
        <v>1</v>
      </c>
      <c r="M40" s="86"/>
      <c r="N40" s="74"/>
      <c r="O40" s="22" t="s">
        <v>233</v>
      </c>
      <c r="P40" s="3"/>
      <c r="Q40" s="3"/>
      <c r="R40" s="3"/>
      <c r="S40" s="3"/>
      <c r="T40" s="3"/>
    </row>
    <row r="41" spans="1:20" ht="175.5" customHeight="1">
      <c r="A41" s="2"/>
      <c r="B41" s="47" t="s">
        <v>140</v>
      </c>
      <c r="C41" s="1" t="s">
        <v>199</v>
      </c>
      <c r="D41" s="1" t="s">
        <v>200</v>
      </c>
      <c r="E41" s="48" t="s">
        <v>284</v>
      </c>
      <c r="F41" s="48" t="s">
        <v>295</v>
      </c>
      <c r="G41" s="9">
        <v>1050</v>
      </c>
      <c r="H41" s="9">
        <v>250</v>
      </c>
      <c r="I41" s="37">
        <v>0</v>
      </c>
      <c r="J41" s="86">
        <v>0</v>
      </c>
      <c r="K41" s="37">
        <v>0</v>
      </c>
      <c r="L41" s="86">
        <f t="shared" si="1"/>
      </c>
      <c r="M41" s="86" t="s">
        <v>305</v>
      </c>
      <c r="N41" s="74"/>
      <c r="O41" s="22" t="s">
        <v>249</v>
      </c>
      <c r="P41" s="3"/>
      <c r="Q41" s="3"/>
      <c r="R41" s="3"/>
      <c r="S41" s="3"/>
      <c r="T41" s="3"/>
    </row>
    <row r="42" spans="1:20" ht="222" customHeight="1">
      <c r="A42" s="2"/>
      <c r="B42" s="47" t="s">
        <v>141</v>
      </c>
      <c r="C42" s="1" t="s">
        <v>205</v>
      </c>
      <c r="D42" s="1" t="s">
        <v>207</v>
      </c>
      <c r="E42" s="1" t="s">
        <v>271</v>
      </c>
      <c r="F42" s="1" t="s">
        <v>300</v>
      </c>
      <c r="G42" s="17">
        <v>1.1</v>
      </c>
      <c r="H42" s="17">
        <v>1.1</v>
      </c>
      <c r="I42" s="17">
        <v>3.66</v>
      </c>
      <c r="J42" s="86">
        <v>1</v>
      </c>
      <c r="K42" s="17">
        <v>3.66</v>
      </c>
      <c r="L42" s="86">
        <v>1</v>
      </c>
      <c r="M42" s="86" t="s">
        <v>308</v>
      </c>
      <c r="N42" s="74"/>
      <c r="O42" s="22" t="s">
        <v>249</v>
      </c>
      <c r="P42" s="3"/>
      <c r="Q42" s="3"/>
      <c r="R42" s="3"/>
      <c r="S42" s="3"/>
      <c r="T42" s="3"/>
    </row>
    <row r="43" spans="1:20" ht="237" customHeight="1" thickBot="1">
      <c r="A43" s="2"/>
      <c r="B43" s="47" t="s">
        <v>201</v>
      </c>
      <c r="C43" s="1" t="s">
        <v>206</v>
      </c>
      <c r="D43" s="1" t="s">
        <v>208</v>
      </c>
      <c r="E43" s="108" t="s">
        <v>285</v>
      </c>
      <c r="F43" s="1" t="s">
        <v>300</v>
      </c>
      <c r="G43" s="17">
        <v>1.07</v>
      </c>
      <c r="H43" s="17">
        <v>1.07</v>
      </c>
      <c r="I43" s="17">
        <v>1.17</v>
      </c>
      <c r="J43" s="86">
        <f>IF(OR(H43=0,I43=0),"",I43/H43)</f>
        <v>1.0934579439252334</v>
      </c>
      <c r="K43" s="17">
        <v>1.07</v>
      </c>
      <c r="L43" s="86">
        <f t="shared" si="1"/>
        <v>1</v>
      </c>
      <c r="M43" s="86" t="s">
        <v>306</v>
      </c>
      <c r="N43" s="74"/>
      <c r="O43" s="22" t="s">
        <v>249</v>
      </c>
      <c r="P43" s="3"/>
      <c r="Q43" s="3"/>
      <c r="R43" s="3"/>
      <c r="S43" s="3"/>
      <c r="T43" s="3"/>
    </row>
    <row r="44" spans="1:20" ht="330" customHeight="1">
      <c r="A44" s="2">
        <v>17</v>
      </c>
      <c r="B44" s="47" t="s">
        <v>209</v>
      </c>
      <c r="C44" s="7" t="s">
        <v>81</v>
      </c>
      <c r="D44" s="7" t="s">
        <v>142</v>
      </c>
      <c r="E44" s="90" t="s">
        <v>270</v>
      </c>
      <c r="F44" s="104" t="s">
        <v>295</v>
      </c>
      <c r="G44" s="9">
        <v>1743</v>
      </c>
      <c r="H44" s="9">
        <v>300</v>
      </c>
      <c r="I44" s="37">
        <v>1323</v>
      </c>
      <c r="J44" s="86">
        <f t="shared" si="0"/>
        <v>4.41</v>
      </c>
      <c r="K44" s="37">
        <v>1400</v>
      </c>
      <c r="L44" s="86">
        <f t="shared" si="1"/>
        <v>4.666666666666667</v>
      </c>
      <c r="M44" s="86" t="s">
        <v>307</v>
      </c>
      <c r="N44" s="74"/>
      <c r="O44" s="22" t="s">
        <v>249</v>
      </c>
      <c r="P44" s="3"/>
      <c r="Q44" s="3"/>
      <c r="R44" s="3"/>
      <c r="S44" s="3"/>
      <c r="T44" s="3"/>
    </row>
    <row r="45" spans="1:22" ht="129.75" customHeight="1">
      <c r="A45" s="2">
        <v>18</v>
      </c>
      <c r="B45" s="47" t="s">
        <v>210</v>
      </c>
      <c r="C45" s="1" t="s">
        <v>103</v>
      </c>
      <c r="D45" s="1" t="s">
        <v>125</v>
      </c>
      <c r="E45" s="1" t="s">
        <v>286</v>
      </c>
      <c r="F45" s="104" t="s">
        <v>295</v>
      </c>
      <c r="G45" s="9">
        <v>5071</v>
      </c>
      <c r="H45" s="9">
        <v>500</v>
      </c>
      <c r="I45" s="37">
        <v>471.6</v>
      </c>
      <c r="J45" s="86">
        <f t="shared" si="0"/>
        <v>0.9432</v>
      </c>
      <c r="K45" s="37">
        <v>500</v>
      </c>
      <c r="L45" s="86">
        <f t="shared" si="1"/>
        <v>1</v>
      </c>
      <c r="M45" s="86" t="s">
        <v>309</v>
      </c>
      <c r="N45" s="74"/>
      <c r="O45" s="22" t="s">
        <v>249</v>
      </c>
      <c r="P45" s="3"/>
      <c r="Q45" s="3"/>
      <c r="R45" s="3"/>
      <c r="S45" s="3"/>
      <c r="T45" s="3"/>
      <c r="V45" s="4" t="s">
        <v>85</v>
      </c>
    </row>
    <row r="46" spans="1:20" ht="183.75" customHeight="1">
      <c r="A46" s="2"/>
      <c r="B46" s="47" t="s">
        <v>211</v>
      </c>
      <c r="C46" s="1" t="s">
        <v>214</v>
      </c>
      <c r="D46" s="1" t="s">
        <v>234</v>
      </c>
      <c r="E46" s="90" t="s">
        <v>287</v>
      </c>
      <c r="F46" s="1" t="s">
        <v>300</v>
      </c>
      <c r="G46" s="17">
        <v>1.05</v>
      </c>
      <c r="H46" s="17">
        <v>1.05</v>
      </c>
      <c r="I46" s="17">
        <v>1.06</v>
      </c>
      <c r="J46" s="86">
        <v>0</v>
      </c>
      <c r="K46" s="17">
        <v>1.06</v>
      </c>
      <c r="L46" s="86">
        <f t="shared" si="1"/>
        <v>1.0095238095238095</v>
      </c>
      <c r="M46" s="86" t="s">
        <v>292</v>
      </c>
      <c r="N46" s="74"/>
      <c r="O46" s="22" t="s">
        <v>249</v>
      </c>
      <c r="P46" s="3"/>
      <c r="Q46" s="3"/>
      <c r="R46" s="3"/>
      <c r="S46" s="3"/>
      <c r="T46" s="3"/>
    </row>
    <row r="47" spans="1:20" ht="159.75" customHeight="1">
      <c r="A47" s="2"/>
      <c r="B47" s="47" t="s">
        <v>212</v>
      </c>
      <c r="C47" s="1" t="s">
        <v>215</v>
      </c>
      <c r="D47" s="88" t="s">
        <v>217</v>
      </c>
      <c r="E47" s="91" t="s">
        <v>311</v>
      </c>
      <c r="F47" s="1" t="s">
        <v>300</v>
      </c>
      <c r="G47" s="17">
        <v>1.05</v>
      </c>
      <c r="H47" s="17">
        <v>1.03</v>
      </c>
      <c r="I47" s="17">
        <v>0</v>
      </c>
      <c r="J47" s="86">
        <f t="shared" si="0"/>
      </c>
      <c r="K47" s="17">
        <v>1.03</v>
      </c>
      <c r="L47" s="86">
        <f t="shared" si="1"/>
        <v>1</v>
      </c>
      <c r="M47" s="86"/>
      <c r="N47" s="74"/>
      <c r="O47" s="22" t="s">
        <v>251</v>
      </c>
      <c r="P47" s="3"/>
      <c r="Q47" s="3"/>
      <c r="R47" s="3"/>
      <c r="S47" s="3"/>
      <c r="T47" s="3"/>
    </row>
    <row r="48" spans="1:20" ht="186.75" customHeight="1">
      <c r="A48" s="2"/>
      <c r="B48" s="47" t="s">
        <v>213</v>
      </c>
      <c r="C48" s="1" t="s">
        <v>216</v>
      </c>
      <c r="D48" s="88" t="s">
        <v>218</v>
      </c>
      <c r="E48" s="91"/>
      <c r="F48" s="91" t="s">
        <v>185</v>
      </c>
      <c r="G48" s="9" t="s">
        <v>157</v>
      </c>
      <c r="H48" s="9" t="s">
        <v>157</v>
      </c>
      <c r="I48" s="37" t="s">
        <v>230</v>
      </c>
      <c r="J48" s="86"/>
      <c r="K48" s="37" t="s">
        <v>157</v>
      </c>
      <c r="L48" s="86"/>
      <c r="M48" s="86"/>
      <c r="N48" s="74"/>
      <c r="O48" s="22" t="s">
        <v>251</v>
      </c>
      <c r="P48" s="3"/>
      <c r="Q48" s="3"/>
      <c r="R48" s="3"/>
      <c r="S48" s="3"/>
      <c r="T48" s="3"/>
    </row>
    <row r="49" spans="1:20" ht="101.25" customHeight="1">
      <c r="A49" s="1">
        <v>19</v>
      </c>
      <c r="B49" s="14">
        <v>4</v>
      </c>
      <c r="C49" s="22" t="s">
        <v>78</v>
      </c>
      <c r="D49" s="22"/>
      <c r="E49" s="22"/>
      <c r="F49" s="22" t="s">
        <v>295</v>
      </c>
      <c r="G49" s="37">
        <f>+G50+G51+G56</f>
        <v>1138</v>
      </c>
      <c r="H49" s="37">
        <f>+H50+H51</f>
        <v>255</v>
      </c>
      <c r="I49" s="37">
        <f>+I50+I51</f>
        <v>83</v>
      </c>
      <c r="J49" s="86">
        <f t="shared" si="0"/>
        <v>0.3254901960784314</v>
      </c>
      <c r="K49" s="37">
        <f>+K50+K51</f>
        <v>195</v>
      </c>
      <c r="L49" s="86">
        <f t="shared" si="1"/>
        <v>0.7647058823529411</v>
      </c>
      <c r="M49" s="86"/>
      <c r="N49" s="74"/>
      <c r="O49" s="14"/>
      <c r="P49" s="3"/>
      <c r="Q49" s="3"/>
      <c r="R49" s="3"/>
      <c r="S49" s="3"/>
      <c r="T49" s="3"/>
    </row>
    <row r="50" spans="1:20" ht="101.25" customHeight="1">
      <c r="A50" s="2">
        <v>20</v>
      </c>
      <c r="B50" s="2" t="s">
        <v>63</v>
      </c>
      <c r="C50" s="8" t="s">
        <v>82</v>
      </c>
      <c r="D50" s="8" t="s">
        <v>126</v>
      </c>
      <c r="E50" s="8" t="s">
        <v>289</v>
      </c>
      <c r="F50" s="8" t="s">
        <v>295</v>
      </c>
      <c r="G50" s="11">
        <v>493</v>
      </c>
      <c r="H50" s="9">
        <v>105</v>
      </c>
      <c r="I50" s="37">
        <v>29</v>
      </c>
      <c r="J50" s="86">
        <f t="shared" si="0"/>
        <v>0.2761904761904762</v>
      </c>
      <c r="K50" s="37">
        <v>45</v>
      </c>
      <c r="L50" s="86">
        <f t="shared" si="1"/>
        <v>0.42857142857142855</v>
      </c>
      <c r="M50" s="86"/>
      <c r="N50" s="74"/>
      <c r="O50" s="22" t="s">
        <v>235</v>
      </c>
      <c r="P50" s="3"/>
      <c r="Q50" s="3"/>
      <c r="R50" s="3"/>
      <c r="S50" s="3"/>
      <c r="T50" s="3"/>
    </row>
    <row r="51" spans="1:20" ht="110.25" customHeight="1">
      <c r="A51" s="2">
        <v>21</v>
      </c>
      <c r="B51" s="47" t="s">
        <v>219</v>
      </c>
      <c r="C51" s="24" t="s">
        <v>84</v>
      </c>
      <c r="D51" s="8" t="s">
        <v>150</v>
      </c>
      <c r="E51" s="92" t="s">
        <v>312</v>
      </c>
      <c r="F51" s="25" t="s">
        <v>295</v>
      </c>
      <c r="G51" s="12">
        <v>645</v>
      </c>
      <c r="H51" s="9">
        <v>150</v>
      </c>
      <c r="I51" s="37">
        <v>54</v>
      </c>
      <c r="J51" s="86">
        <f t="shared" si="0"/>
        <v>0.36</v>
      </c>
      <c r="K51" s="37">
        <v>150</v>
      </c>
      <c r="L51" s="86">
        <f t="shared" si="1"/>
        <v>1</v>
      </c>
      <c r="M51" s="86" t="s">
        <v>324</v>
      </c>
      <c r="N51" s="74"/>
      <c r="O51" s="22" t="s">
        <v>244</v>
      </c>
      <c r="P51" s="3"/>
      <c r="Q51" s="3"/>
      <c r="R51" s="3"/>
      <c r="S51" s="3"/>
      <c r="T51" s="3"/>
    </row>
    <row r="52" spans="1:20" ht="347.25" customHeight="1">
      <c r="A52" s="2"/>
      <c r="B52" s="47" t="s">
        <v>220</v>
      </c>
      <c r="C52" s="24" t="s">
        <v>223</v>
      </c>
      <c r="D52" s="8" t="s">
        <v>226</v>
      </c>
      <c r="E52" s="6" t="s">
        <v>314</v>
      </c>
      <c r="F52" s="6" t="s">
        <v>301</v>
      </c>
      <c r="G52" s="12" t="s">
        <v>253</v>
      </c>
      <c r="H52" s="9">
        <v>10</v>
      </c>
      <c r="I52" s="37">
        <v>15</v>
      </c>
      <c r="J52" s="86">
        <f t="shared" si="0"/>
        <v>1.5</v>
      </c>
      <c r="K52" s="37">
        <v>15</v>
      </c>
      <c r="L52" s="86">
        <f t="shared" si="1"/>
        <v>1.5</v>
      </c>
      <c r="M52" s="86" t="s">
        <v>292</v>
      </c>
      <c r="N52" s="74"/>
      <c r="O52" s="22" t="s">
        <v>248</v>
      </c>
      <c r="P52" s="3"/>
      <c r="Q52" s="3"/>
      <c r="R52" s="3"/>
      <c r="S52" s="3"/>
      <c r="T52" s="3"/>
    </row>
    <row r="53" spans="1:20" ht="201.75" customHeight="1">
      <c r="A53" s="2"/>
      <c r="B53" s="47" t="s">
        <v>221</v>
      </c>
      <c r="C53" s="24" t="s">
        <v>224</v>
      </c>
      <c r="D53" s="8" t="s">
        <v>227</v>
      </c>
      <c r="E53" s="6" t="s">
        <v>315</v>
      </c>
      <c r="F53" s="6" t="s">
        <v>300</v>
      </c>
      <c r="G53" s="17">
        <v>1.03</v>
      </c>
      <c r="H53" s="17">
        <v>1.02</v>
      </c>
      <c r="I53" s="49">
        <v>1.02</v>
      </c>
      <c r="J53" s="86">
        <f t="shared" si="0"/>
        <v>1</v>
      </c>
      <c r="K53" s="49">
        <v>1.02</v>
      </c>
      <c r="L53" s="86">
        <f t="shared" si="1"/>
        <v>1</v>
      </c>
      <c r="M53" s="86" t="s">
        <v>316</v>
      </c>
      <c r="N53" s="74"/>
      <c r="O53" s="22" t="s">
        <v>265</v>
      </c>
      <c r="P53" s="3"/>
      <c r="Q53" s="3"/>
      <c r="R53" s="3"/>
      <c r="S53" s="3"/>
      <c r="T53" s="3"/>
    </row>
    <row r="54" spans="1:20" ht="194.25" customHeight="1">
      <c r="A54" s="50"/>
      <c r="B54" s="51" t="s">
        <v>222</v>
      </c>
      <c r="C54" s="25" t="s">
        <v>225</v>
      </c>
      <c r="D54" s="8" t="s">
        <v>247</v>
      </c>
      <c r="E54" s="99" t="s">
        <v>269</v>
      </c>
      <c r="F54" s="99" t="s">
        <v>185</v>
      </c>
      <c r="G54" s="100" t="s">
        <v>228</v>
      </c>
      <c r="H54" s="101" t="s">
        <v>157</v>
      </c>
      <c r="I54" s="102" t="s">
        <v>157</v>
      </c>
      <c r="J54" s="103">
        <v>1</v>
      </c>
      <c r="K54" s="102" t="s">
        <v>157</v>
      </c>
      <c r="L54" s="103">
        <v>1</v>
      </c>
      <c r="M54" s="103" t="s">
        <v>279</v>
      </c>
      <c r="N54" s="74"/>
      <c r="O54" s="22" t="s">
        <v>265</v>
      </c>
      <c r="P54" s="3"/>
      <c r="Q54" s="3"/>
      <c r="R54" s="3"/>
      <c r="S54" s="3"/>
      <c r="T54" s="3"/>
    </row>
    <row r="55" spans="1:20" ht="152.25" customHeight="1">
      <c r="A55" s="50"/>
      <c r="B55" s="51" t="s">
        <v>231</v>
      </c>
      <c r="C55" s="25" t="s">
        <v>84</v>
      </c>
      <c r="D55" s="8" t="s">
        <v>232</v>
      </c>
      <c r="E55" s="6" t="s">
        <v>313</v>
      </c>
      <c r="F55" s="6" t="s">
        <v>301</v>
      </c>
      <c r="G55" s="12" t="s">
        <v>229</v>
      </c>
      <c r="H55" s="12" t="s">
        <v>229</v>
      </c>
      <c r="I55" s="37">
        <v>6</v>
      </c>
      <c r="J55" s="86">
        <v>1</v>
      </c>
      <c r="K55" s="37">
        <v>6</v>
      </c>
      <c r="L55" s="86">
        <v>1</v>
      </c>
      <c r="M55" s="86" t="s">
        <v>292</v>
      </c>
      <c r="N55" s="74"/>
      <c r="O55" s="22" t="s">
        <v>248</v>
      </c>
      <c r="P55" s="3"/>
      <c r="Q55" s="3"/>
      <c r="R55" s="3"/>
      <c r="S55" s="3"/>
      <c r="T55" s="3"/>
    </row>
    <row r="56" spans="1:20" ht="110.25" customHeight="1" hidden="1">
      <c r="A56" s="2"/>
      <c r="B56" s="47"/>
      <c r="C56" s="24"/>
      <c r="D56" s="8"/>
      <c r="E56" s="6"/>
      <c r="F56" s="6"/>
      <c r="G56" s="12"/>
      <c r="H56" s="9"/>
      <c r="I56" s="37"/>
      <c r="J56" s="86"/>
      <c r="K56" s="37"/>
      <c r="L56" s="86">
        <f t="shared" si="1"/>
      </c>
      <c r="M56" s="86"/>
      <c r="N56" s="74"/>
      <c r="O56" s="14"/>
      <c r="P56" s="3"/>
      <c r="Q56" s="3"/>
      <c r="R56" s="3"/>
      <c r="S56" s="3"/>
      <c r="T56" s="3"/>
    </row>
    <row r="57" spans="1:20" ht="110.25" customHeight="1">
      <c r="A57" s="2">
        <v>22</v>
      </c>
      <c r="B57" s="2">
        <v>5</v>
      </c>
      <c r="C57" s="26" t="s">
        <v>164</v>
      </c>
      <c r="D57" s="8"/>
      <c r="E57" s="6"/>
      <c r="F57" s="6" t="s">
        <v>295</v>
      </c>
      <c r="G57" s="18">
        <v>5786</v>
      </c>
      <c r="H57" s="18">
        <v>1000</v>
      </c>
      <c r="I57" s="18">
        <f>I58</f>
        <v>657</v>
      </c>
      <c r="J57" s="86">
        <f t="shared" si="0"/>
        <v>0.657</v>
      </c>
      <c r="K57" s="18">
        <v>1000</v>
      </c>
      <c r="L57" s="86">
        <f t="shared" si="1"/>
        <v>1</v>
      </c>
      <c r="M57" s="86"/>
      <c r="N57" s="74"/>
      <c r="O57" s="14"/>
      <c r="P57" s="3"/>
      <c r="Q57" s="3"/>
      <c r="R57" s="3"/>
      <c r="S57" s="3"/>
      <c r="T57" s="3"/>
    </row>
    <row r="58" spans="1:20" ht="138.75" customHeight="1">
      <c r="A58" s="2">
        <v>23</v>
      </c>
      <c r="B58" s="2">
        <v>5.1</v>
      </c>
      <c r="C58" s="23" t="s">
        <v>165</v>
      </c>
      <c r="D58" s="23" t="s">
        <v>166</v>
      </c>
      <c r="E58" s="6" t="s">
        <v>317</v>
      </c>
      <c r="F58" s="6" t="s">
        <v>295</v>
      </c>
      <c r="G58" s="12">
        <v>5786</v>
      </c>
      <c r="H58" s="9">
        <v>1000</v>
      </c>
      <c r="I58" s="37">
        <v>657</v>
      </c>
      <c r="J58" s="86">
        <f t="shared" si="0"/>
        <v>0.657</v>
      </c>
      <c r="K58" s="37">
        <v>1000</v>
      </c>
      <c r="L58" s="86">
        <f t="shared" si="1"/>
        <v>1</v>
      </c>
      <c r="M58" s="86"/>
      <c r="N58" s="74"/>
      <c r="O58" s="22" t="s">
        <v>236</v>
      </c>
      <c r="P58" s="3"/>
      <c r="Q58" s="3"/>
      <c r="R58" s="3"/>
      <c r="S58" s="3"/>
      <c r="T58" s="3"/>
    </row>
    <row r="59" spans="1:20" s="52" customFormat="1" ht="38.25" customHeight="1">
      <c r="A59" s="93">
        <v>24</v>
      </c>
      <c r="B59" s="34" t="s">
        <v>4</v>
      </c>
      <c r="C59" s="21" t="s">
        <v>6</v>
      </c>
      <c r="D59" s="21"/>
      <c r="E59" s="21"/>
      <c r="F59" s="21" t="s">
        <v>295</v>
      </c>
      <c r="G59" s="35">
        <f>G62+G65+G101+G113</f>
        <v>62514.3</v>
      </c>
      <c r="H59" s="35">
        <f>H62+H65+H101+H113</f>
        <v>9179</v>
      </c>
      <c r="I59" s="35">
        <f>I62+I65+I101+I113</f>
        <v>7973.9</v>
      </c>
      <c r="J59" s="85">
        <f>IF(OR(H59=0,I59=0),"",I59/H59)</f>
        <v>0.8687111885826342</v>
      </c>
      <c r="K59" s="35">
        <f>K62+K65+K101+K113</f>
        <v>10057.7</v>
      </c>
      <c r="L59" s="85">
        <f t="shared" si="1"/>
        <v>1.0957293822856522</v>
      </c>
      <c r="M59" s="85"/>
      <c r="N59" s="73"/>
      <c r="O59" s="34"/>
      <c r="P59" s="33"/>
      <c r="Q59" s="33"/>
      <c r="R59" s="33"/>
      <c r="S59" s="33"/>
      <c r="T59" s="33"/>
    </row>
    <row r="60" spans="1:20" s="52" customFormat="1" ht="21" hidden="1">
      <c r="A60" s="152" t="s">
        <v>113</v>
      </c>
      <c r="B60" s="152"/>
      <c r="C60" s="152"/>
      <c r="D60" s="21"/>
      <c r="E60" s="21"/>
      <c r="F60" s="21"/>
      <c r="G60" s="35"/>
      <c r="H60" s="35"/>
      <c r="I60" s="35"/>
      <c r="J60" s="85"/>
      <c r="K60" s="35"/>
      <c r="L60" s="85">
        <f t="shared" si="1"/>
      </c>
      <c r="M60" s="85"/>
      <c r="N60" s="73"/>
      <c r="O60" s="34"/>
      <c r="P60" s="33"/>
      <c r="Q60" s="33"/>
      <c r="R60" s="33"/>
      <c r="S60" s="33"/>
      <c r="T60" s="33"/>
    </row>
    <row r="61" spans="1:20" s="52" customFormat="1" ht="21" hidden="1">
      <c r="A61" s="152" t="s">
        <v>114</v>
      </c>
      <c r="B61" s="152"/>
      <c r="C61" s="152"/>
      <c r="D61" s="21"/>
      <c r="E61" s="21"/>
      <c r="F61" s="21"/>
      <c r="G61" s="35"/>
      <c r="H61" s="35"/>
      <c r="I61" s="35"/>
      <c r="J61" s="85"/>
      <c r="K61" s="35"/>
      <c r="L61" s="85">
        <f t="shared" si="1"/>
      </c>
      <c r="M61" s="85"/>
      <c r="N61" s="73"/>
      <c r="O61" s="34"/>
      <c r="P61" s="33"/>
      <c r="Q61" s="33"/>
      <c r="R61" s="33"/>
      <c r="S61" s="33"/>
      <c r="T61" s="33"/>
    </row>
    <row r="62" spans="1:20" s="52" customFormat="1" ht="51" customHeight="1">
      <c r="A62" s="53">
        <v>25</v>
      </c>
      <c r="B62" s="34" t="s">
        <v>0</v>
      </c>
      <c r="C62" s="27" t="s">
        <v>143</v>
      </c>
      <c r="D62" s="21"/>
      <c r="E62" s="21"/>
      <c r="F62" s="21" t="s">
        <v>295</v>
      </c>
      <c r="G62" s="35">
        <f aca="true" t="shared" si="2" ref="G62:L62">G64</f>
        <v>117</v>
      </c>
      <c r="H62" s="35">
        <f t="shared" si="2"/>
        <v>0</v>
      </c>
      <c r="I62" s="35">
        <f t="shared" si="2"/>
        <v>0</v>
      </c>
      <c r="J62" s="35">
        <f t="shared" si="2"/>
        <v>0</v>
      </c>
      <c r="K62" s="35">
        <f t="shared" si="2"/>
        <v>0</v>
      </c>
      <c r="L62" s="35">
        <f t="shared" si="2"/>
        <v>0</v>
      </c>
      <c r="M62" s="86"/>
      <c r="N62" s="74"/>
      <c r="O62" s="2"/>
      <c r="P62" s="33"/>
      <c r="Q62" s="33"/>
      <c r="R62" s="33"/>
      <c r="S62" s="33"/>
      <c r="T62" s="33"/>
    </row>
    <row r="63" spans="1:20" s="52" customFormat="1" ht="213.75" customHeight="1">
      <c r="A63" s="53">
        <v>26</v>
      </c>
      <c r="B63" s="54" t="s">
        <v>144</v>
      </c>
      <c r="C63" s="111" t="s">
        <v>318</v>
      </c>
      <c r="D63" s="55" t="s">
        <v>319</v>
      </c>
      <c r="E63" s="55" t="s">
        <v>320</v>
      </c>
      <c r="F63" s="55" t="s">
        <v>185</v>
      </c>
      <c r="G63" s="56" t="s">
        <v>157</v>
      </c>
      <c r="H63" s="56" t="s">
        <v>157</v>
      </c>
      <c r="I63" s="56">
        <v>100</v>
      </c>
      <c r="J63" s="86">
        <v>0</v>
      </c>
      <c r="K63" s="56" t="s">
        <v>157</v>
      </c>
      <c r="L63" s="86">
        <v>1</v>
      </c>
      <c r="M63" s="86"/>
      <c r="N63" s="74"/>
      <c r="O63" s="2"/>
      <c r="P63" s="33"/>
      <c r="Q63" s="33"/>
      <c r="R63" s="33"/>
      <c r="S63" s="33"/>
      <c r="T63" s="33"/>
    </row>
    <row r="64" spans="1:20" s="52" customFormat="1" ht="105" customHeight="1">
      <c r="A64" s="53">
        <v>27</v>
      </c>
      <c r="B64" s="54" t="s">
        <v>145</v>
      </c>
      <c r="C64" s="28" t="s">
        <v>167</v>
      </c>
      <c r="D64" s="55" t="s">
        <v>146</v>
      </c>
      <c r="E64" s="2"/>
      <c r="F64" s="2" t="s">
        <v>295</v>
      </c>
      <c r="G64" s="56">
        <v>117</v>
      </c>
      <c r="H64" s="56">
        <v>0</v>
      </c>
      <c r="I64" s="35">
        <v>0</v>
      </c>
      <c r="J64" s="86">
        <v>0</v>
      </c>
      <c r="K64" s="35">
        <v>0</v>
      </c>
      <c r="L64" s="86">
        <v>0</v>
      </c>
      <c r="M64" s="86" t="s">
        <v>303</v>
      </c>
      <c r="N64" s="74"/>
      <c r="O64" s="2"/>
      <c r="P64" s="33"/>
      <c r="Q64" s="33"/>
      <c r="R64" s="33"/>
      <c r="S64" s="33"/>
      <c r="T64" s="33"/>
    </row>
    <row r="65" spans="1:20" s="57" customFormat="1" ht="18.75">
      <c r="A65" s="94">
        <v>28</v>
      </c>
      <c r="B65" s="14" t="s">
        <v>46</v>
      </c>
      <c r="C65" s="22" t="s">
        <v>12</v>
      </c>
      <c r="D65" s="22"/>
      <c r="E65" s="22"/>
      <c r="F65" s="22" t="s">
        <v>295</v>
      </c>
      <c r="G65" s="37">
        <f>G78+G80+G82+G83+G86+G95+G98</f>
        <v>44524</v>
      </c>
      <c r="H65" s="37">
        <f>H78+H80+H82+H83+H86+H95+H98</f>
        <v>8929</v>
      </c>
      <c r="I65" s="37">
        <f>I78+I80+I82+I83+I86+I95+I98</f>
        <v>6373.9</v>
      </c>
      <c r="J65" s="86">
        <f t="shared" si="0"/>
        <v>0.7138425355582931</v>
      </c>
      <c r="K65" s="37">
        <f>K78+K80+K82+K83+K86+K95+K98</f>
        <v>7980.7</v>
      </c>
      <c r="L65" s="86">
        <f t="shared" si="1"/>
        <v>0.8937954978161048</v>
      </c>
      <c r="M65" s="86"/>
      <c r="N65" s="74"/>
      <c r="O65" s="14"/>
      <c r="P65" s="3"/>
      <c r="Q65" s="3"/>
      <c r="R65" s="3"/>
      <c r="S65" s="3"/>
      <c r="T65" s="3"/>
    </row>
    <row r="66" spans="1:15" ht="59.25" customHeight="1" hidden="1">
      <c r="A66" s="2">
        <v>32</v>
      </c>
      <c r="B66" s="2" t="s">
        <v>7</v>
      </c>
      <c r="C66" s="1" t="s">
        <v>13</v>
      </c>
      <c r="D66" s="1" t="s">
        <v>127</v>
      </c>
      <c r="E66" s="1"/>
      <c r="F66" s="1"/>
      <c r="G66" s="9">
        <v>0</v>
      </c>
      <c r="H66" s="9">
        <v>0</v>
      </c>
      <c r="I66" s="9">
        <v>0</v>
      </c>
      <c r="J66" s="17">
        <v>0</v>
      </c>
      <c r="K66" s="9">
        <v>0</v>
      </c>
      <c r="L66" s="17">
        <f t="shared" si="1"/>
      </c>
      <c r="M66" s="17"/>
      <c r="N66" s="81"/>
      <c r="O66" s="2"/>
    </row>
    <row r="67" spans="1:15" ht="18.75" customHeight="1" hidden="1">
      <c r="A67" s="2">
        <v>33</v>
      </c>
      <c r="B67" s="2" t="s">
        <v>14</v>
      </c>
      <c r="C67" s="1" t="s">
        <v>15</v>
      </c>
      <c r="D67" s="1"/>
      <c r="E67" s="1"/>
      <c r="F67" s="1"/>
      <c r="G67" s="9"/>
      <c r="H67" s="9"/>
      <c r="I67" s="9"/>
      <c r="J67" s="17">
        <f t="shared" si="0"/>
      </c>
      <c r="K67" s="9"/>
      <c r="L67" s="17">
        <f t="shared" si="1"/>
      </c>
      <c r="M67" s="17"/>
      <c r="N67" s="81"/>
      <c r="O67" s="2"/>
    </row>
    <row r="68" spans="1:15" ht="112.5" customHeight="1" hidden="1">
      <c r="A68" s="2">
        <v>34</v>
      </c>
      <c r="B68" s="2" t="s">
        <v>39</v>
      </c>
      <c r="C68" s="1" t="s">
        <v>28</v>
      </c>
      <c r="D68" s="1"/>
      <c r="E68" s="1"/>
      <c r="F68" s="1"/>
      <c r="G68" s="9"/>
      <c r="H68" s="9"/>
      <c r="I68" s="9"/>
      <c r="J68" s="17">
        <f t="shared" si="0"/>
      </c>
      <c r="K68" s="9"/>
      <c r="L68" s="17">
        <f t="shared" si="1"/>
      </c>
      <c r="M68" s="17"/>
      <c r="N68" s="81"/>
      <c r="O68" s="2"/>
    </row>
    <row r="69" spans="1:15" ht="135.75" customHeight="1" hidden="1">
      <c r="A69" s="2">
        <v>35</v>
      </c>
      <c r="B69" s="2" t="s">
        <v>41</v>
      </c>
      <c r="C69" s="1" t="s">
        <v>40</v>
      </c>
      <c r="D69" s="1"/>
      <c r="E69" s="1"/>
      <c r="F69" s="1"/>
      <c r="G69" s="9"/>
      <c r="H69" s="9"/>
      <c r="I69" s="9"/>
      <c r="J69" s="17">
        <f t="shared" si="0"/>
      </c>
      <c r="K69" s="9"/>
      <c r="L69" s="17">
        <f t="shared" si="1"/>
      </c>
      <c r="M69" s="17"/>
      <c r="N69" s="81"/>
      <c r="O69" s="2"/>
    </row>
    <row r="70" spans="1:15" ht="93.75" hidden="1">
      <c r="A70" s="2">
        <v>36</v>
      </c>
      <c r="B70" s="2" t="s">
        <v>42</v>
      </c>
      <c r="C70" s="1" t="s">
        <v>71</v>
      </c>
      <c r="D70" s="1"/>
      <c r="E70" s="1"/>
      <c r="F70" s="1"/>
      <c r="G70" s="9"/>
      <c r="H70" s="9"/>
      <c r="I70" s="9"/>
      <c r="J70" s="17">
        <f t="shared" si="0"/>
      </c>
      <c r="K70" s="9"/>
      <c r="L70" s="17">
        <f t="shared" si="1"/>
      </c>
      <c r="M70" s="17"/>
      <c r="N70" s="81"/>
      <c r="O70" s="2"/>
    </row>
    <row r="71" spans="1:15" ht="37.5" hidden="1">
      <c r="A71" s="2">
        <v>37</v>
      </c>
      <c r="B71" s="2" t="s">
        <v>43</v>
      </c>
      <c r="C71" s="1" t="s">
        <v>25</v>
      </c>
      <c r="D71" s="1"/>
      <c r="E71" s="1"/>
      <c r="F71" s="1"/>
      <c r="G71" s="9"/>
      <c r="H71" s="9"/>
      <c r="I71" s="9"/>
      <c r="J71" s="17">
        <f t="shared" si="0"/>
      </c>
      <c r="K71" s="9"/>
      <c r="L71" s="17">
        <f t="shared" si="1"/>
      </c>
      <c r="M71" s="17"/>
      <c r="N71" s="81"/>
      <c r="O71" s="2"/>
    </row>
    <row r="72" spans="1:15" ht="78.75" customHeight="1" hidden="1">
      <c r="A72" s="2">
        <v>38</v>
      </c>
      <c r="B72" s="2" t="s">
        <v>44</v>
      </c>
      <c r="C72" s="1" t="s">
        <v>45</v>
      </c>
      <c r="D72" s="1"/>
      <c r="E72" s="1"/>
      <c r="F72" s="1"/>
      <c r="G72" s="9"/>
      <c r="H72" s="9"/>
      <c r="I72" s="9"/>
      <c r="J72" s="17">
        <f t="shared" si="0"/>
      </c>
      <c r="K72" s="9"/>
      <c r="L72" s="17">
        <f t="shared" si="1"/>
      </c>
      <c r="M72" s="17"/>
      <c r="N72" s="81"/>
      <c r="O72" s="2"/>
    </row>
    <row r="73" spans="1:15" ht="78.75" customHeight="1" hidden="1">
      <c r="A73" s="2">
        <v>39</v>
      </c>
      <c r="B73" s="2" t="s">
        <v>44</v>
      </c>
      <c r="C73" s="1" t="s">
        <v>45</v>
      </c>
      <c r="D73" s="1"/>
      <c r="E73" s="1"/>
      <c r="F73" s="1"/>
      <c r="G73" s="9"/>
      <c r="H73" s="9"/>
      <c r="I73" s="9"/>
      <c r="J73" s="17">
        <f>IF(OR(H73=0,I73=0),"",I73/H73)</f>
      </c>
      <c r="K73" s="9"/>
      <c r="L73" s="17">
        <f t="shared" si="1"/>
      </c>
      <c r="M73" s="17"/>
      <c r="N73" s="81"/>
      <c r="O73" s="2"/>
    </row>
    <row r="74" spans="1:15" ht="78.75" customHeight="1" hidden="1">
      <c r="A74" s="2">
        <v>40</v>
      </c>
      <c r="B74" s="2" t="s">
        <v>44</v>
      </c>
      <c r="C74" s="1" t="s">
        <v>45</v>
      </c>
      <c r="D74" s="1"/>
      <c r="E74" s="1"/>
      <c r="F74" s="1"/>
      <c r="G74" s="9"/>
      <c r="H74" s="9"/>
      <c r="I74" s="9"/>
      <c r="J74" s="17">
        <f>IF(OR(H74=0,I74=0),"",I74/H74)</f>
      </c>
      <c r="K74" s="9"/>
      <c r="L74" s="17">
        <f t="shared" si="1"/>
      </c>
      <c r="M74" s="17"/>
      <c r="N74" s="81"/>
      <c r="O74" s="2"/>
    </row>
    <row r="75" spans="1:15" ht="93.75" hidden="1">
      <c r="A75" s="2">
        <v>40</v>
      </c>
      <c r="B75" s="2" t="s">
        <v>49</v>
      </c>
      <c r="C75" s="1" t="s">
        <v>38</v>
      </c>
      <c r="D75" s="2"/>
      <c r="E75" s="1"/>
      <c r="F75" s="1"/>
      <c r="G75" s="9"/>
      <c r="H75" s="9"/>
      <c r="I75" s="9">
        <v>0</v>
      </c>
      <c r="J75" s="17">
        <f t="shared" si="0"/>
      </c>
      <c r="K75" s="9">
        <v>0</v>
      </c>
      <c r="L75" s="17">
        <f t="shared" si="1"/>
      </c>
      <c r="M75" s="17"/>
      <c r="N75" s="81"/>
      <c r="O75" s="2"/>
    </row>
    <row r="76" spans="1:15" ht="197.25" customHeight="1" hidden="1">
      <c r="A76" s="2">
        <v>41</v>
      </c>
      <c r="B76" s="2" t="s">
        <v>50</v>
      </c>
      <c r="C76" s="1" t="s">
        <v>26</v>
      </c>
      <c r="D76" s="1"/>
      <c r="E76" s="1"/>
      <c r="F76" s="1"/>
      <c r="G76" s="9"/>
      <c r="H76" s="9"/>
      <c r="I76" s="9">
        <v>0</v>
      </c>
      <c r="J76" s="17">
        <f t="shared" si="0"/>
      </c>
      <c r="K76" s="9">
        <v>0</v>
      </c>
      <c r="L76" s="17">
        <f t="shared" si="1"/>
      </c>
      <c r="M76" s="17"/>
      <c r="N76" s="81"/>
      <c r="O76" s="2"/>
    </row>
    <row r="77" spans="1:15" ht="93.75" hidden="1">
      <c r="A77" s="2">
        <v>42</v>
      </c>
      <c r="B77" s="2" t="s">
        <v>51</v>
      </c>
      <c r="C77" s="1" t="s">
        <v>24</v>
      </c>
      <c r="D77" s="1"/>
      <c r="E77" s="1"/>
      <c r="F77" s="1"/>
      <c r="G77" s="9"/>
      <c r="H77" s="9"/>
      <c r="I77" s="9">
        <v>0</v>
      </c>
      <c r="J77" s="17">
        <f t="shared" si="0"/>
      </c>
      <c r="K77" s="9">
        <v>0</v>
      </c>
      <c r="L77" s="17">
        <f t="shared" si="1"/>
      </c>
      <c r="M77" s="17"/>
      <c r="N77" s="81"/>
      <c r="O77" s="2"/>
    </row>
    <row r="78" spans="1:15" ht="66" customHeight="1">
      <c r="A78" s="95">
        <v>29</v>
      </c>
      <c r="B78" s="143" t="s">
        <v>147</v>
      </c>
      <c r="C78" s="23" t="s">
        <v>152</v>
      </c>
      <c r="D78" s="113" t="s">
        <v>260</v>
      </c>
      <c r="E78" s="113" t="s">
        <v>321</v>
      </c>
      <c r="F78" s="2" t="s">
        <v>295</v>
      </c>
      <c r="G78" s="9">
        <v>20067</v>
      </c>
      <c r="H78" s="9">
        <v>3682</v>
      </c>
      <c r="I78" s="9">
        <v>3859</v>
      </c>
      <c r="J78" s="17">
        <f t="shared" si="0"/>
        <v>1.048071700162955</v>
      </c>
      <c r="K78" s="9">
        <v>5145</v>
      </c>
      <c r="L78" s="17">
        <f t="shared" si="1"/>
        <v>1.397338403041825</v>
      </c>
      <c r="M78" s="17" t="s">
        <v>324</v>
      </c>
      <c r="N78" s="82"/>
      <c r="O78" s="121" t="s">
        <v>239</v>
      </c>
    </row>
    <row r="79" spans="1:15" ht="172.5" customHeight="1">
      <c r="A79" s="95">
        <v>30</v>
      </c>
      <c r="B79" s="115"/>
      <c r="C79" s="1" t="s">
        <v>135</v>
      </c>
      <c r="D79" s="113"/>
      <c r="E79" s="113"/>
      <c r="F79" s="2" t="s">
        <v>295</v>
      </c>
      <c r="G79" s="9">
        <f>G78-2107</f>
        <v>17960</v>
      </c>
      <c r="H79" s="9">
        <v>1542</v>
      </c>
      <c r="I79" s="9">
        <v>1670</v>
      </c>
      <c r="J79" s="17">
        <f t="shared" si="0"/>
        <v>1.0830090791180285</v>
      </c>
      <c r="K79" s="9">
        <v>2227</v>
      </c>
      <c r="L79" s="17">
        <f t="shared" si="1"/>
        <v>1.4442282749675746</v>
      </c>
      <c r="M79" s="17" t="s">
        <v>324</v>
      </c>
      <c r="N79" s="72"/>
      <c r="O79" s="127"/>
    </row>
    <row r="80" spans="1:15" ht="177" customHeight="1" hidden="1">
      <c r="A80" s="95"/>
      <c r="B80" s="2"/>
      <c r="C80" s="1"/>
      <c r="D80" s="50"/>
      <c r="E80" s="50"/>
      <c r="F80" s="50"/>
      <c r="G80" s="9"/>
      <c r="H80" s="9"/>
      <c r="I80" s="9"/>
      <c r="J80" s="17"/>
      <c r="K80" s="9"/>
      <c r="L80" s="17">
        <f aca="true" t="shared" si="3" ref="L80:L127">IF(OR(H80=0,K80=0),"",K80/H80)</f>
      </c>
      <c r="M80" s="17"/>
      <c r="N80" s="82"/>
      <c r="O80" s="121" t="s">
        <v>239</v>
      </c>
    </row>
    <row r="81" spans="1:15" ht="134.25" customHeight="1" hidden="1">
      <c r="A81" s="95"/>
      <c r="B81" s="47"/>
      <c r="C81" s="1"/>
      <c r="D81" s="1"/>
      <c r="E81" s="2"/>
      <c r="F81" s="2"/>
      <c r="G81" s="9"/>
      <c r="H81" s="9"/>
      <c r="I81" s="9"/>
      <c r="J81" s="17"/>
      <c r="K81" s="9"/>
      <c r="L81" s="17">
        <f t="shared" si="3"/>
      </c>
      <c r="M81" s="17"/>
      <c r="N81" s="72"/>
      <c r="O81" s="127"/>
    </row>
    <row r="82" spans="1:15" ht="129.75" customHeight="1">
      <c r="A82" s="95">
        <v>33</v>
      </c>
      <c r="B82" s="47" t="s">
        <v>194</v>
      </c>
      <c r="C82" s="1" t="s">
        <v>24</v>
      </c>
      <c r="D82" s="1" t="s">
        <v>168</v>
      </c>
      <c r="E82" s="112" t="s">
        <v>327</v>
      </c>
      <c r="F82" s="2" t="s">
        <v>295</v>
      </c>
      <c r="G82" s="9">
        <v>2304</v>
      </c>
      <c r="H82" s="9">
        <v>384</v>
      </c>
      <c r="I82" s="9">
        <v>256</v>
      </c>
      <c r="J82" s="17">
        <f t="shared" si="0"/>
        <v>0.6666666666666666</v>
      </c>
      <c r="K82" s="9">
        <v>384</v>
      </c>
      <c r="L82" s="17">
        <f t="shared" si="3"/>
        <v>1</v>
      </c>
      <c r="M82" s="17" t="s">
        <v>324</v>
      </c>
      <c r="N82" s="82"/>
      <c r="O82" s="121" t="s">
        <v>240</v>
      </c>
    </row>
    <row r="83" spans="1:15" ht="168.75" customHeight="1">
      <c r="A83" s="95">
        <v>34</v>
      </c>
      <c r="B83" s="47" t="s">
        <v>148</v>
      </c>
      <c r="C83" s="1" t="s">
        <v>34</v>
      </c>
      <c r="D83" s="1" t="s">
        <v>118</v>
      </c>
      <c r="E83" s="1" t="s">
        <v>325</v>
      </c>
      <c r="F83" s="1" t="s">
        <v>295</v>
      </c>
      <c r="G83" s="9">
        <v>260</v>
      </c>
      <c r="H83" s="9">
        <v>60</v>
      </c>
      <c r="I83" s="9">
        <v>49.2</v>
      </c>
      <c r="J83" s="17">
        <v>0</v>
      </c>
      <c r="K83" s="9">
        <v>197</v>
      </c>
      <c r="L83" s="17">
        <f t="shared" si="3"/>
        <v>3.283333333333333</v>
      </c>
      <c r="M83" s="17" t="s">
        <v>324</v>
      </c>
      <c r="N83" s="72"/>
      <c r="O83" s="127"/>
    </row>
    <row r="84" spans="1:15" ht="51.75" customHeight="1" hidden="1">
      <c r="A84" s="95">
        <v>45</v>
      </c>
      <c r="B84" s="47"/>
      <c r="C84" s="1" t="s">
        <v>22</v>
      </c>
      <c r="D84" s="1" t="s">
        <v>119</v>
      </c>
      <c r="E84" s="1"/>
      <c r="F84" s="1"/>
      <c r="G84" s="9">
        <v>0</v>
      </c>
      <c r="H84" s="9">
        <v>0</v>
      </c>
      <c r="I84" s="9">
        <v>0</v>
      </c>
      <c r="J84" s="17">
        <f t="shared" si="0"/>
      </c>
      <c r="K84" s="9">
        <v>0</v>
      </c>
      <c r="L84" s="17">
        <f t="shared" si="3"/>
      </c>
      <c r="M84" s="17"/>
      <c r="N84" s="81"/>
      <c r="O84" s="2"/>
    </row>
    <row r="85" spans="1:15" ht="51.75" customHeight="1" hidden="1">
      <c r="A85" s="95">
        <v>46</v>
      </c>
      <c r="B85" s="2"/>
      <c r="C85" s="1" t="s">
        <v>23</v>
      </c>
      <c r="D85" s="1"/>
      <c r="E85" s="1"/>
      <c r="F85" s="1"/>
      <c r="G85" s="9"/>
      <c r="H85" s="9"/>
      <c r="I85" s="9"/>
      <c r="J85" s="17">
        <f t="shared" si="0"/>
      </c>
      <c r="K85" s="9"/>
      <c r="L85" s="17">
        <f t="shared" si="3"/>
      </c>
      <c r="M85" s="17"/>
      <c r="N85" s="81"/>
      <c r="O85" s="2"/>
    </row>
    <row r="86" spans="1:15" ht="249.75" customHeight="1">
      <c r="A86" s="95">
        <v>35</v>
      </c>
      <c r="B86" s="47" t="s">
        <v>195</v>
      </c>
      <c r="C86" s="1" t="s">
        <v>169</v>
      </c>
      <c r="D86" s="1" t="s">
        <v>170</v>
      </c>
      <c r="E86" s="112" t="s">
        <v>328</v>
      </c>
      <c r="F86" s="2" t="s">
        <v>94</v>
      </c>
      <c r="G86" s="9">
        <v>12250</v>
      </c>
      <c r="H86" s="9">
        <v>3000</v>
      </c>
      <c r="I86" s="9">
        <v>135</v>
      </c>
      <c r="J86" s="17">
        <f>I86*100%/H86</f>
        <v>0.045</v>
      </c>
      <c r="K86" s="9">
        <v>180</v>
      </c>
      <c r="L86" s="17">
        <f t="shared" si="3"/>
        <v>0.06</v>
      </c>
      <c r="M86" s="17" t="s">
        <v>323</v>
      </c>
      <c r="N86" s="81"/>
      <c r="O86" s="2" t="s">
        <v>238</v>
      </c>
    </row>
    <row r="87" spans="1:15" ht="131.25" hidden="1">
      <c r="A87" s="95">
        <v>48</v>
      </c>
      <c r="B87" s="47" t="s">
        <v>120</v>
      </c>
      <c r="C87" s="1" t="s">
        <v>105</v>
      </c>
      <c r="D87" s="1" t="s">
        <v>128</v>
      </c>
      <c r="E87" s="1"/>
      <c r="F87" s="1"/>
      <c r="G87" s="9">
        <v>0</v>
      </c>
      <c r="H87" s="9">
        <v>0</v>
      </c>
      <c r="I87" s="9">
        <v>0</v>
      </c>
      <c r="J87" s="17">
        <v>0</v>
      </c>
      <c r="K87" s="9">
        <v>0</v>
      </c>
      <c r="L87" s="17">
        <f t="shared" si="3"/>
      </c>
      <c r="M87" s="17"/>
      <c r="N87" s="81"/>
      <c r="O87" s="2" t="s">
        <v>238</v>
      </c>
    </row>
    <row r="88" spans="1:15" ht="45" customHeight="1" hidden="1">
      <c r="A88" s="95">
        <v>49</v>
      </c>
      <c r="B88" s="47"/>
      <c r="C88" s="1" t="s">
        <v>31</v>
      </c>
      <c r="D88" s="1"/>
      <c r="E88" s="1"/>
      <c r="F88" s="1"/>
      <c r="G88" s="9"/>
      <c r="H88" s="9"/>
      <c r="I88" s="9"/>
      <c r="J88" s="17">
        <f t="shared" si="0"/>
      </c>
      <c r="K88" s="9"/>
      <c r="L88" s="17">
        <f t="shared" si="3"/>
      </c>
      <c r="M88" s="17"/>
      <c r="N88" s="81"/>
      <c r="O88" s="2" t="s">
        <v>238</v>
      </c>
    </row>
    <row r="89" spans="1:15" ht="56.25" hidden="1">
      <c r="A89" s="95">
        <v>50</v>
      </c>
      <c r="B89" s="47"/>
      <c r="C89" s="1" t="s">
        <v>47</v>
      </c>
      <c r="D89" s="1"/>
      <c r="E89" s="1"/>
      <c r="F89" s="1"/>
      <c r="G89" s="9"/>
      <c r="H89" s="9"/>
      <c r="I89" s="9"/>
      <c r="J89" s="17">
        <f t="shared" si="0"/>
      </c>
      <c r="K89" s="9"/>
      <c r="L89" s="17">
        <f t="shared" si="3"/>
      </c>
      <c r="M89" s="17"/>
      <c r="N89" s="81"/>
      <c r="O89" s="2" t="s">
        <v>238</v>
      </c>
    </row>
    <row r="90" spans="1:15" ht="56.25" hidden="1">
      <c r="A90" s="95">
        <v>51</v>
      </c>
      <c r="B90" s="47"/>
      <c r="C90" s="1" t="s">
        <v>48</v>
      </c>
      <c r="D90" s="1"/>
      <c r="E90" s="1"/>
      <c r="F90" s="1"/>
      <c r="G90" s="9"/>
      <c r="H90" s="9"/>
      <c r="I90" s="9"/>
      <c r="J90" s="17">
        <f t="shared" si="0"/>
      </c>
      <c r="K90" s="9"/>
      <c r="L90" s="17">
        <f t="shared" si="3"/>
      </c>
      <c r="M90" s="17"/>
      <c r="N90" s="81"/>
      <c r="O90" s="2" t="s">
        <v>238</v>
      </c>
    </row>
    <row r="91" spans="1:15" ht="78" customHeight="1" hidden="1">
      <c r="A91" s="95">
        <v>52</v>
      </c>
      <c r="B91" s="47"/>
      <c r="C91" s="1" t="s">
        <v>21</v>
      </c>
      <c r="D91" s="1"/>
      <c r="E91" s="1"/>
      <c r="F91" s="1"/>
      <c r="G91" s="9"/>
      <c r="H91" s="9"/>
      <c r="I91" s="9"/>
      <c r="J91" s="17">
        <f t="shared" si="0"/>
      </c>
      <c r="K91" s="9"/>
      <c r="L91" s="17">
        <f t="shared" si="3"/>
      </c>
      <c r="M91" s="17"/>
      <c r="N91" s="81"/>
      <c r="O91" s="2" t="s">
        <v>238</v>
      </c>
    </row>
    <row r="92" spans="1:15" ht="56.25" hidden="1">
      <c r="A92" s="95">
        <v>53</v>
      </c>
      <c r="B92" s="47"/>
      <c r="C92" s="1" t="s">
        <v>72</v>
      </c>
      <c r="D92" s="1"/>
      <c r="E92" s="1"/>
      <c r="F92" s="1"/>
      <c r="G92" s="9"/>
      <c r="H92" s="9"/>
      <c r="I92" s="9"/>
      <c r="J92" s="17">
        <f t="shared" si="0"/>
      </c>
      <c r="K92" s="9"/>
      <c r="L92" s="17">
        <f t="shared" si="3"/>
      </c>
      <c r="M92" s="17"/>
      <c r="N92" s="81"/>
      <c r="O92" s="2" t="s">
        <v>238</v>
      </c>
    </row>
    <row r="93" spans="1:15" ht="38.25" customHeight="1" hidden="1">
      <c r="A93" s="95">
        <v>54</v>
      </c>
      <c r="B93" s="47"/>
      <c r="C93" s="1" t="s">
        <v>73</v>
      </c>
      <c r="D93" s="1"/>
      <c r="E93" s="1"/>
      <c r="F93" s="1"/>
      <c r="G93" s="9"/>
      <c r="H93" s="9"/>
      <c r="I93" s="9"/>
      <c r="J93" s="17">
        <f t="shared" si="0"/>
      </c>
      <c r="K93" s="9"/>
      <c r="L93" s="17">
        <f t="shared" si="3"/>
      </c>
      <c r="M93" s="17"/>
      <c r="N93" s="81"/>
      <c r="O93" s="2" t="s">
        <v>238</v>
      </c>
    </row>
    <row r="94" spans="1:15" ht="185.25" customHeight="1" hidden="1">
      <c r="A94" s="95"/>
      <c r="B94" s="47" t="s">
        <v>149</v>
      </c>
      <c r="C94" s="1"/>
      <c r="D94" s="1"/>
      <c r="E94" s="2"/>
      <c r="F94" s="2"/>
      <c r="G94" s="9"/>
      <c r="H94" s="9"/>
      <c r="I94" s="9"/>
      <c r="J94" s="17">
        <f t="shared" si="0"/>
      </c>
      <c r="K94" s="9"/>
      <c r="L94" s="17">
        <f t="shared" si="3"/>
      </c>
      <c r="M94" s="17"/>
      <c r="N94" s="81"/>
      <c r="O94" s="2" t="s">
        <v>238</v>
      </c>
    </row>
    <row r="95" spans="1:15" ht="189.75" customHeight="1">
      <c r="A95" s="95">
        <v>36</v>
      </c>
      <c r="B95" s="47" t="s">
        <v>196</v>
      </c>
      <c r="C95" s="1" t="s">
        <v>37</v>
      </c>
      <c r="D95" s="1" t="s">
        <v>202</v>
      </c>
      <c r="E95" s="1" t="s">
        <v>330</v>
      </c>
      <c r="F95" s="1" t="s">
        <v>295</v>
      </c>
      <c r="G95" s="9">
        <v>7183</v>
      </c>
      <c r="H95" s="9">
        <v>1393</v>
      </c>
      <c r="I95" s="9">
        <v>1664.7</v>
      </c>
      <c r="J95" s="17">
        <f>I95/H95/100*100</f>
        <v>1.1950466618808329</v>
      </c>
      <c r="K95" s="9">
        <v>1664.7</v>
      </c>
      <c r="L95" s="17">
        <f t="shared" si="3"/>
        <v>1.1950466618808329</v>
      </c>
      <c r="M95" s="17" t="s">
        <v>292</v>
      </c>
      <c r="N95" s="81"/>
      <c r="O95" s="2" t="s">
        <v>238</v>
      </c>
    </row>
    <row r="96" spans="1:15" ht="99.75" customHeight="1" hidden="1">
      <c r="A96" s="95"/>
      <c r="B96" s="47" t="s">
        <v>121</v>
      </c>
      <c r="C96" s="1" t="s">
        <v>75</v>
      </c>
      <c r="D96" s="1" t="s">
        <v>129</v>
      </c>
      <c r="E96" s="1"/>
      <c r="F96" s="1"/>
      <c r="G96" s="9">
        <v>0</v>
      </c>
      <c r="H96" s="9">
        <v>0</v>
      </c>
      <c r="I96" s="9">
        <v>0</v>
      </c>
      <c r="J96" s="17">
        <f t="shared" si="0"/>
      </c>
      <c r="K96" s="9">
        <v>0</v>
      </c>
      <c r="L96" s="17">
        <f t="shared" si="3"/>
      </c>
      <c r="M96" s="17"/>
      <c r="N96" s="81"/>
      <c r="O96" s="2"/>
    </row>
    <row r="97" spans="1:15" ht="161.25" customHeight="1" hidden="1">
      <c r="A97" s="95"/>
      <c r="B97" s="47" t="s">
        <v>122</v>
      </c>
      <c r="C97" s="1" t="s">
        <v>20</v>
      </c>
      <c r="D97" s="1" t="s">
        <v>130</v>
      </c>
      <c r="E97" s="1"/>
      <c r="F97" s="1"/>
      <c r="G97" s="9">
        <v>0</v>
      </c>
      <c r="H97" s="9">
        <v>0</v>
      </c>
      <c r="I97" s="9">
        <v>0</v>
      </c>
      <c r="J97" s="17">
        <f t="shared" si="0"/>
      </c>
      <c r="K97" s="9">
        <v>0</v>
      </c>
      <c r="L97" s="17">
        <f t="shared" si="3"/>
      </c>
      <c r="M97" s="17"/>
      <c r="N97" s="81"/>
      <c r="O97" s="2"/>
    </row>
    <row r="98" spans="1:15" ht="234.75" customHeight="1">
      <c r="A98" s="95">
        <v>37</v>
      </c>
      <c r="B98" s="47" t="s">
        <v>197</v>
      </c>
      <c r="C98" s="1" t="s">
        <v>123</v>
      </c>
      <c r="D98" s="1" t="s">
        <v>131</v>
      </c>
      <c r="E98" s="112" t="s">
        <v>322</v>
      </c>
      <c r="F98" s="2" t="s">
        <v>295</v>
      </c>
      <c r="G98" s="9">
        <v>2460</v>
      </c>
      <c r="H98" s="9">
        <v>410</v>
      </c>
      <c r="I98" s="9">
        <v>410</v>
      </c>
      <c r="J98" s="17">
        <f>I98/H98/100*100</f>
        <v>1</v>
      </c>
      <c r="K98" s="9">
        <v>410</v>
      </c>
      <c r="L98" s="17">
        <f t="shared" si="3"/>
        <v>1</v>
      </c>
      <c r="M98" s="17" t="s">
        <v>292</v>
      </c>
      <c r="N98" s="81"/>
      <c r="O98" s="2" t="s">
        <v>241</v>
      </c>
    </row>
    <row r="99" spans="1:15" ht="36.75" customHeight="1" hidden="1">
      <c r="A99" s="95">
        <v>60</v>
      </c>
      <c r="B99" s="2" t="s">
        <v>52</v>
      </c>
      <c r="C99" s="1" t="s">
        <v>27</v>
      </c>
      <c r="D99" s="1"/>
      <c r="E99" s="1"/>
      <c r="F99" s="1"/>
      <c r="G99" s="9"/>
      <c r="H99" s="9"/>
      <c r="I99" s="9"/>
      <c r="J99" s="17">
        <v>0</v>
      </c>
      <c r="K99" s="9"/>
      <c r="L99" s="17">
        <f t="shared" si="3"/>
      </c>
      <c r="M99" s="17"/>
      <c r="N99" s="81"/>
      <c r="O99" s="2"/>
    </row>
    <row r="100" spans="1:15" ht="49.5" customHeight="1" hidden="1">
      <c r="A100" s="95">
        <v>61</v>
      </c>
      <c r="B100" s="2"/>
      <c r="C100" s="1" t="s">
        <v>116</v>
      </c>
      <c r="D100" s="1"/>
      <c r="E100" s="1"/>
      <c r="F100" s="1"/>
      <c r="G100" s="9"/>
      <c r="H100" s="9"/>
      <c r="I100" s="9"/>
      <c r="J100" s="17">
        <v>0</v>
      </c>
      <c r="K100" s="9"/>
      <c r="L100" s="17">
        <f t="shared" si="3"/>
      </c>
      <c r="M100" s="17"/>
      <c r="N100" s="81"/>
      <c r="O100" s="2"/>
    </row>
    <row r="101" spans="1:15" ht="30.75" customHeight="1">
      <c r="A101" s="95">
        <v>38</v>
      </c>
      <c r="B101" s="14" t="s">
        <v>54</v>
      </c>
      <c r="C101" s="22" t="s">
        <v>18</v>
      </c>
      <c r="D101" s="22"/>
      <c r="E101" s="22"/>
      <c r="F101" s="22" t="s">
        <v>295</v>
      </c>
      <c r="G101" s="37">
        <f>G111+G112</f>
        <v>16721</v>
      </c>
      <c r="H101" s="37">
        <f>H111+H112</f>
        <v>150</v>
      </c>
      <c r="I101" s="37">
        <f>I111+I112</f>
        <v>1476</v>
      </c>
      <c r="J101" s="17">
        <f>I101/H101/100*100</f>
        <v>9.84</v>
      </c>
      <c r="K101" s="37">
        <f>K111+K112</f>
        <v>1500</v>
      </c>
      <c r="L101" s="17">
        <f t="shared" si="3"/>
        <v>10</v>
      </c>
      <c r="M101" s="17"/>
      <c r="N101" s="81"/>
      <c r="O101" s="2"/>
    </row>
    <row r="102" spans="1:15" ht="159.75" customHeight="1" hidden="1">
      <c r="A102" s="95">
        <v>62</v>
      </c>
      <c r="B102" s="2" t="s">
        <v>56</v>
      </c>
      <c r="C102" s="1" t="s">
        <v>36</v>
      </c>
      <c r="D102" s="1" t="s">
        <v>133</v>
      </c>
      <c r="E102" s="1"/>
      <c r="F102" s="1"/>
      <c r="G102" s="9">
        <v>0</v>
      </c>
      <c r="H102" s="9">
        <v>0</v>
      </c>
      <c r="I102" s="9">
        <v>0</v>
      </c>
      <c r="J102" s="17">
        <v>0</v>
      </c>
      <c r="K102" s="9">
        <v>0</v>
      </c>
      <c r="L102" s="17">
        <f t="shared" si="3"/>
      </c>
      <c r="M102" s="17"/>
      <c r="N102" s="81"/>
      <c r="O102" s="2"/>
    </row>
    <row r="103" spans="1:15" ht="39" customHeight="1" hidden="1">
      <c r="A103" s="95">
        <v>63</v>
      </c>
      <c r="B103" s="2" t="s">
        <v>57</v>
      </c>
      <c r="C103" s="1" t="s">
        <v>35</v>
      </c>
      <c r="D103" s="1"/>
      <c r="E103" s="1"/>
      <c r="F103" s="1"/>
      <c r="G103" s="9">
        <v>0</v>
      </c>
      <c r="H103" s="9">
        <v>0</v>
      </c>
      <c r="I103" s="9">
        <v>0</v>
      </c>
      <c r="J103" s="17">
        <v>0</v>
      </c>
      <c r="K103" s="9">
        <v>0</v>
      </c>
      <c r="L103" s="17">
        <f t="shared" si="3"/>
      </c>
      <c r="M103" s="17"/>
      <c r="N103" s="81"/>
      <c r="O103" s="2"/>
    </row>
    <row r="104" spans="1:15" ht="39" customHeight="1" hidden="1">
      <c r="A104" s="95">
        <v>64</v>
      </c>
      <c r="B104" s="2" t="s">
        <v>58</v>
      </c>
      <c r="C104" s="1" t="s">
        <v>32</v>
      </c>
      <c r="D104" s="1"/>
      <c r="E104" s="1"/>
      <c r="F104" s="1"/>
      <c r="G104" s="9"/>
      <c r="H104" s="9"/>
      <c r="I104" s="9"/>
      <c r="J104" s="17">
        <v>0</v>
      </c>
      <c r="K104" s="9"/>
      <c r="L104" s="17">
        <f t="shared" si="3"/>
      </c>
      <c r="M104" s="17"/>
      <c r="N104" s="81"/>
      <c r="O104" s="2"/>
    </row>
    <row r="105" spans="1:15" ht="39" customHeight="1" hidden="1">
      <c r="A105" s="95">
        <v>65</v>
      </c>
      <c r="B105" s="2" t="s">
        <v>59</v>
      </c>
      <c r="C105" s="1" t="s">
        <v>33</v>
      </c>
      <c r="D105" s="1"/>
      <c r="E105" s="1"/>
      <c r="F105" s="1"/>
      <c r="G105" s="9"/>
      <c r="H105" s="9"/>
      <c r="I105" s="9"/>
      <c r="J105" s="17">
        <v>0</v>
      </c>
      <c r="K105" s="9"/>
      <c r="L105" s="17">
        <f t="shared" si="3"/>
      </c>
      <c r="M105" s="17"/>
      <c r="N105" s="81"/>
      <c r="O105" s="2"/>
    </row>
    <row r="106" spans="1:15" ht="39" customHeight="1" hidden="1">
      <c r="A106" s="95">
        <v>66</v>
      </c>
      <c r="B106" s="2" t="s">
        <v>60</v>
      </c>
      <c r="C106" s="1" t="s">
        <v>29</v>
      </c>
      <c r="D106" s="1"/>
      <c r="E106" s="1"/>
      <c r="F106" s="1"/>
      <c r="G106" s="9"/>
      <c r="H106" s="9"/>
      <c r="I106" s="9"/>
      <c r="J106" s="17">
        <v>0</v>
      </c>
      <c r="K106" s="9"/>
      <c r="L106" s="17">
        <f t="shared" si="3"/>
      </c>
      <c r="M106" s="17"/>
      <c r="N106" s="81"/>
      <c r="O106" s="2"/>
    </row>
    <row r="107" spans="1:15" ht="39" customHeight="1" hidden="1">
      <c r="A107" s="95">
        <v>67</v>
      </c>
      <c r="B107" s="2" t="s">
        <v>61</v>
      </c>
      <c r="C107" s="1" t="s">
        <v>30</v>
      </c>
      <c r="D107" s="1"/>
      <c r="E107" s="1"/>
      <c r="F107" s="1"/>
      <c r="G107" s="9"/>
      <c r="H107" s="9"/>
      <c r="I107" s="9"/>
      <c r="J107" s="17">
        <v>0</v>
      </c>
      <c r="K107" s="9"/>
      <c r="L107" s="17">
        <f t="shared" si="3"/>
      </c>
      <c r="M107" s="17"/>
      <c r="N107" s="81"/>
      <c r="O107" s="2"/>
    </row>
    <row r="108" spans="1:15" ht="39" customHeight="1" hidden="1">
      <c r="A108" s="95">
        <v>68</v>
      </c>
      <c r="B108" s="2" t="s">
        <v>62</v>
      </c>
      <c r="C108" s="1" t="s">
        <v>19</v>
      </c>
      <c r="D108" s="1"/>
      <c r="E108" s="1"/>
      <c r="F108" s="1"/>
      <c r="G108" s="9"/>
      <c r="H108" s="9"/>
      <c r="I108" s="9"/>
      <c r="J108" s="17">
        <v>0</v>
      </c>
      <c r="K108" s="9"/>
      <c r="L108" s="17">
        <f t="shared" si="3"/>
      </c>
      <c r="M108" s="17"/>
      <c r="N108" s="81"/>
      <c r="O108" s="2"/>
    </row>
    <row r="109" spans="1:15" ht="39" customHeight="1" hidden="1">
      <c r="A109" s="95">
        <v>69</v>
      </c>
      <c r="B109" s="2" t="s">
        <v>69</v>
      </c>
      <c r="C109" s="1" t="s">
        <v>68</v>
      </c>
      <c r="D109" s="1"/>
      <c r="E109" s="1"/>
      <c r="F109" s="1"/>
      <c r="G109" s="9"/>
      <c r="H109" s="9"/>
      <c r="I109" s="9"/>
      <c r="J109" s="17">
        <v>0</v>
      </c>
      <c r="K109" s="9"/>
      <c r="L109" s="17">
        <f t="shared" si="3"/>
      </c>
      <c r="M109" s="17"/>
      <c r="N109" s="81"/>
      <c r="O109" s="2"/>
    </row>
    <row r="110" spans="1:15" ht="39" customHeight="1" hidden="1">
      <c r="A110" s="95">
        <v>70</v>
      </c>
      <c r="B110" s="2" t="s">
        <v>70</v>
      </c>
      <c r="C110" s="1" t="s">
        <v>53</v>
      </c>
      <c r="D110" s="1"/>
      <c r="E110" s="1"/>
      <c r="F110" s="1"/>
      <c r="G110" s="9"/>
      <c r="H110" s="9"/>
      <c r="I110" s="9"/>
      <c r="J110" s="17">
        <v>0</v>
      </c>
      <c r="K110" s="9"/>
      <c r="L110" s="17">
        <f t="shared" si="3"/>
      </c>
      <c r="M110" s="17"/>
      <c r="N110" s="81"/>
      <c r="O110" s="2"/>
    </row>
    <row r="111" spans="1:15" ht="108.75" customHeight="1">
      <c r="A111" s="95">
        <v>39</v>
      </c>
      <c r="B111" s="47" t="s">
        <v>139</v>
      </c>
      <c r="C111" s="1" t="s">
        <v>171</v>
      </c>
      <c r="D111" s="1" t="s">
        <v>133</v>
      </c>
      <c r="E111" s="1"/>
      <c r="F111" s="1" t="s">
        <v>295</v>
      </c>
      <c r="G111" s="9">
        <v>5498</v>
      </c>
      <c r="H111" s="9">
        <v>50</v>
      </c>
      <c r="I111" s="9">
        <v>1476</v>
      </c>
      <c r="J111" s="17">
        <f>I111/H111/100*100</f>
        <v>29.520000000000003</v>
      </c>
      <c r="K111" s="9">
        <v>1500</v>
      </c>
      <c r="L111" s="17">
        <f t="shared" si="3"/>
        <v>30</v>
      </c>
      <c r="M111" s="17" t="s">
        <v>324</v>
      </c>
      <c r="N111" s="81"/>
      <c r="O111" s="2" t="s">
        <v>241</v>
      </c>
    </row>
    <row r="112" spans="1:15" ht="153.75" customHeight="1">
      <c r="A112" s="95">
        <v>40</v>
      </c>
      <c r="B112" s="47" t="s">
        <v>172</v>
      </c>
      <c r="C112" s="1" t="s">
        <v>173</v>
      </c>
      <c r="D112" s="1" t="s">
        <v>174</v>
      </c>
      <c r="E112" s="1" t="s">
        <v>267</v>
      </c>
      <c r="F112" s="1" t="s">
        <v>295</v>
      </c>
      <c r="G112" s="9">
        <v>11223</v>
      </c>
      <c r="H112" s="9">
        <v>100</v>
      </c>
      <c r="I112" s="9">
        <v>0</v>
      </c>
      <c r="J112" s="17">
        <f>I112/H112/100*100</f>
        <v>0</v>
      </c>
      <c r="K112" s="9">
        <v>0</v>
      </c>
      <c r="L112" s="17">
        <v>0</v>
      </c>
      <c r="M112" s="17" t="s">
        <v>276</v>
      </c>
      <c r="N112" s="81"/>
      <c r="O112" s="2" t="s">
        <v>241</v>
      </c>
    </row>
    <row r="113" spans="1:15" ht="36.75" customHeight="1">
      <c r="A113" s="95">
        <v>41</v>
      </c>
      <c r="B113" s="14" t="s">
        <v>55</v>
      </c>
      <c r="C113" s="22" t="s">
        <v>11</v>
      </c>
      <c r="D113" s="22"/>
      <c r="E113" s="22"/>
      <c r="F113" s="22" t="s">
        <v>295</v>
      </c>
      <c r="G113" s="37">
        <f>G119</f>
        <v>1152.3</v>
      </c>
      <c r="H113" s="37">
        <f>H119</f>
        <v>100</v>
      </c>
      <c r="I113" s="37">
        <f>I119</f>
        <v>124</v>
      </c>
      <c r="J113" s="17">
        <f aca="true" t="shared" si="4" ref="J113:J120">IF(OR(H113=0,I113=0),"",I113/H113)</f>
        <v>1.24</v>
      </c>
      <c r="K113" s="37">
        <f>K119</f>
        <v>577</v>
      </c>
      <c r="L113" s="17">
        <f t="shared" si="3"/>
        <v>5.77</v>
      </c>
      <c r="M113" s="17"/>
      <c r="N113" s="81"/>
      <c r="O113" s="2"/>
    </row>
    <row r="114" spans="1:15" ht="36.75" customHeight="1" hidden="1">
      <c r="A114" s="95">
        <v>72</v>
      </c>
      <c r="B114" s="2" t="s">
        <v>63</v>
      </c>
      <c r="C114" s="1" t="s">
        <v>16</v>
      </c>
      <c r="D114" s="1"/>
      <c r="E114" s="1"/>
      <c r="F114" s="1"/>
      <c r="G114" s="9"/>
      <c r="H114" s="9"/>
      <c r="I114" s="9"/>
      <c r="J114" s="17">
        <f t="shared" si="4"/>
      </c>
      <c r="K114" s="9"/>
      <c r="L114" s="17">
        <f t="shared" si="3"/>
      </c>
      <c r="M114" s="17"/>
      <c r="N114" s="81"/>
      <c r="O114" s="2"/>
    </row>
    <row r="115" spans="1:15" ht="36.75" customHeight="1" hidden="1">
      <c r="A115" s="95">
        <v>73</v>
      </c>
      <c r="B115" s="2" t="s">
        <v>64</v>
      </c>
      <c r="C115" s="1" t="s">
        <v>9</v>
      </c>
      <c r="D115" s="1"/>
      <c r="E115" s="1"/>
      <c r="F115" s="1"/>
      <c r="G115" s="9"/>
      <c r="H115" s="9"/>
      <c r="I115" s="9"/>
      <c r="J115" s="17">
        <f t="shared" si="4"/>
      </c>
      <c r="K115" s="9"/>
      <c r="L115" s="17">
        <f t="shared" si="3"/>
      </c>
      <c r="M115" s="17"/>
      <c r="N115" s="81"/>
      <c r="O115" s="2"/>
    </row>
    <row r="116" spans="1:15" ht="36.75" customHeight="1" hidden="1">
      <c r="A116" s="95">
        <v>74</v>
      </c>
      <c r="B116" s="2" t="s">
        <v>65</v>
      </c>
      <c r="C116" s="1" t="s">
        <v>10</v>
      </c>
      <c r="D116" s="1"/>
      <c r="E116" s="1"/>
      <c r="F116" s="1"/>
      <c r="G116" s="9"/>
      <c r="H116" s="9"/>
      <c r="I116" s="9"/>
      <c r="J116" s="17">
        <f t="shared" si="4"/>
      </c>
      <c r="K116" s="9"/>
      <c r="L116" s="17">
        <f t="shared" si="3"/>
      </c>
      <c r="M116" s="17"/>
      <c r="N116" s="81"/>
      <c r="O116" s="2"/>
    </row>
    <row r="117" spans="1:15" ht="36.75" customHeight="1" hidden="1">
      <c r="A117" s="95">
        <v>75</v>
      </c>
      <c r="B117" s="2" t="s">
        <v>66</v>
      </c>
      <c r="C117" s="1" t="s">
        <v>8</v>
      </c>
      <c r="D117" s="1"/>
      <c r="E117" s="1"/>
      <c r="F117" s="1"/>
      <c r="G117" s="9"/>
      <c r="H117" s="9"/>
      <c r="I117" s="9"/>
      <c r="J117" s="17">
        <f t="shared" si="4"/>
      </c>
      <c r="K117" s="9"/>
      <c r="L117" s="17">
        <f t="shared" si="3"/>
      </c>
      <c r="M117" s="17"/>
      <c r="N117" s="81"/>
      <c r="O117" s="2"/>
    </row>
    <row r="118" spans="1:15" ht="36.75" customHeight="1" hidden="1">
      <c r="A118" s="95">
        <v>76</v>
      </c>
      <c r="B118" s="2" t="s">
        <v>67</v>
      </c>
      <c r="C118" s="1" t="s">
        <v>17</v>
      </c>
      <c r="D118" s="1" t="s">
        <v>132</v>
      </c>
      <c r="E118" s="1"/>
      <c r="F118" s="1"/>
      <c r="G118" s="9">
        <v>0</v>
      </c>
      <c r="H118" s="9">
        <v>0</v>
      </c>
      <c r="I118" s="9">
        <v>0</v>
      </c>
      <c r="J118" s="17">
        <f t="shared" si="4"/>
      </c>
      <c r="K118" s="9">
        <v>0</v>
      </c>
      <c r="L118" s="17">
        <f t="shared" si="3"/>
      </c>
      <c r="M118" s="17"/>
      <c r="N118" s="81"/>
      <c r="O118" s="2"/>
    </row>
    <row r="119" spans="1:15" ht="195" customHeight="1">
      <c r="A119" s="95">
        <v>42</v>
      </c>
      <c r="B119" s="2" t="s">
        <v>63</v>
      </c>
      <c r="C119" s="1" t="s">
        <v>134</v>
      </c>
      <c r="D119" s="1" t="s">
        <v>151</v>
      </c>
      <c r="E119" s="2" t="s">
        <v>277</v>
      </c>
      <c r="F119" s="2" t="s">
        <v>295</v>
      </c>
      <c r="G119" s="9">
        <v>1152.3</v>
      </c>
      <c r="H119" s="9">
        <v>100</v>
      </c>
      <c r="I119" s="9">
        <v>124</v>
      </c>
      <c r="J119" s="17">
        <f t="shared" si="4"/>
        <v>1.24</v>
      </c>
      <c r="K119" s="9">
        <v>577</v>
      </c>
      <c r="L119" s="17">
        <f t="shared" si="3"/>
        <v>5.77</v>
      </c>
      <c r="M119" s="17" t="s">
        <v>324</v>
      </c>
      <c r="N119" s="83"/>
      <c r="O119" s="2"/>
    </row>
    <row r="120" spans="1:15" ht="93" customHeight="1">
      <c r="A120" s="95">
        <v>43</v>
      </c>
      <c r="B120" s="14">
        <v>5</v>
      </c>
      <c r="C120" s="22" t="s">
        <v>175</v>
      </c>
      <c r="D120" s="1"/>
      <c r="E120" s="1"/>
      <c r="F120" s="1"/>
      <c r="G120" s="9"/>
      <c r="H120" s="9"/>
      <c r="I120" s="9"/>
      <c r="J120" s="17">
        <f t="shared" si="4"/>
      </c>
      <c r="K120" s="9"/>
      <c r="L120" s="17">
        <f t="shared" si="3"/>
      </c>
      <c r="M120" s="17"/>
      <c r="N120" s="81"/>
      <c r="O120" s="2"/>
    </row>
    <row r="121" spans="1:15" ht="272.25" customHeight="1">
      <c r="A121" s="95">
        <v>44</v>
      </c>
      <c r="B121" s="113">
        <v>5.1</v>
      </c>
      <c r="C121" s="149" t="s">
        <v>176</v>
      </c>
      <c r="D121" s="1" t="s">
        <v>177</v>
      </c>
      <c r="E121" s="1" t="s">
        <v>266</v>
      </c>
      <c r="F121" s="1" t="s">
        <v>185</v>
      </c>
      <c r="G121" s="9" t="s">
        <v>185</v>
      </c>
      <c r="H121" s="9" t="s">
        <v>157</v>
      </c>
      <c r="I121" s="9" t="s">
        <v>157</v>
      </c>
      <c r="J121" s="17">
        <v>1</v>
      </c>
      <c r="K121" s="9" t="s">
        <v>157</v>
      </c>
      <c r="L121" s="17"/>
      <c r="M121" s="17" t="s">
        <v>324</v>
      </c>
      <c r="N121" s="81"/>
      <c r="O121" s="2" t="s">
        <v>241</v>
      </c>
    </row>
    <row r="122" spans="1:15" ht="260.25" customHeight="1">
      <c r="A122" s="95">
        <v>45</v>
      </c>
      <c r="B122" s="113"/>
      <c r="C122" s="149"/>
      <c r="D122" s="1" t="s">
        <v>178</v>
      </c>
      <c r="E122" s="1" t="s">
        <v>258</v>
      </c>
      <c r="F122" s="1" t="s">
        <v>185</v>
      </c>
      <c r="G122" s="9" t="s">
        <v>185</v>
      </c>
      <c r="H122" s="9" t="s">
        <v>185</v>
      </c>
      <c r="I122" s="9" t="s">
        <v>157</v>
      </c>
      <c r="J122" s="17">
        <v>1</v>
      </c>
      <c r="K122" s="9" t="s">
        <v>157</v>
      </c>
      <c r="L122" s="17"/>
      <c r="M122" s="17" t="s">
        <v>324</v>
      </c>
      <c r="N122" s="81"/>
      <c r="O122" s="2" t="s">
        <v>242</v>
      </c>
    </row>
    <row r="123" spans="1:15" ht="202.5" customHeight="1">
      <c r="A123" s="95">
        <v>46</v>
      </c>
      <c r="B123" s="113">
        <v>5.2</v>
      </c>
      <c r="C123" s="149" t="s">
        <v>179</v>
      </c>
      <c r="D123" s="1" t="s">
        <v>180</v>
      </c>
      <c r="E123" s="1" t="s">
        <v>326</v>
      </c>
      <c r="F123" s="1"/>
      <c r="G123" s="9" t="s">
        <v>92</v>
      </c>
      <c r="H123" s="9" t="s">
        <v>256</v>
      </c>
      <c r="I123" s="9" t="s">
        <v>245</v>
      </c>
      <c r="J123" s="17">
        <v>1</v>
      </c>
      <c r="K123" s="9" t="s">
        <v>245</v>
      </c>
      <c r="L123" s="17"/>
      <c r="M123" s="17" t="s">
        <v>324</v>
      </c>
      <c r="N123" s="81"/>
      <c r="O123" s="2" t="s">
        <v>243</v>
      </c>
    </row>
    <row r="124" spans="1:15" ht="297" customHeight="1">
      <c r="A124" s="95">
        <v>47</v>
      </c>
      <c r="B124" s="113"/>
      <c r="C124" s="149"/>
      <c r="D124" s="1" t="s">
        <v>181</v>
      </c>
      <c r="E124" s="1" t="s">
        <v>329</v>
      </c>
      <c r="F124" s="1"/>
      <c r="G124" s="9" t="s">
        <v>92</v>
      </c>
      <c r="H124" s="9" t="s">
        <v>186</v>
      </c>
      <c r="I124" s="9" t="s">
        <v>245</v>
      </c>
      <c r="J124" s="17">
        <v>0</v>
      </c>
      <c r="K124" s="9" t="s">
        <v>245</v>
      </c>
      <c r="L124" s="17"/>
      <c r="M124" s="17" t="s">
        <v>324</v>
      </c>
      <c r="N124" s="81"/>
      <c r="O124" s="2" t="s">
        <v>243</v>
      </c>
    </row>
    <row r="125" spans="1:15" ht="292.5" customHeight="1" hidden="1">
      <c r="A125" s="95">
        <v>48</v>
      </c>
      <c r="B125" s="113">
        <v>5.3</v>
      </c>
      <c r="C125" s="149" t="s">
        <v>182</v>
      </c>
      <c r="D125" s="1" t="s">
        <v>183</v>
      </c>
      <c r="E125" s="1" t="s">
        <v>85</v>
      </c>
      <c r="F125" s="1"/>
      <c r="G125" s="9" t="s">
        <v>187</v>
      </c>
      <c r="H125" s="9">
        <v>0</v>
      </c>
      <c r="I125" s="9">
        <v>0</v>
      </c>
      <c r="J125" s="17">
        <v>1</v>
      </c>
      <c r="K125" s="9">
        <v>0</v>
      </c>
      <c r="L125" s="17">
        <f t="shared" si="3"/>
      </c>
      <c r="M125" s="17" t="s">
        <v>324</v>
      </c>
      <c r="N125" s="81"/>
      <c r="O125" s="2" t="s">
        <v>241</v>
      </c>
    </row>
    <row r="126" spans="1:15" ht="342" customHeight="1">
      <c r="A126" s="95">
        <v>49</v>
      </c>
      <c r="B126" s="113"/>
      <c r="C126" s="149"/>
      <c r="D126" s="1" t="s">
        <v>184</v>
      </c>
      <c r="E126" s="1" t="s">
        <v>257</v>
      </c>
      <c r="F126" s="1"/>
      <c r="G126" s="9" t="s">
        <v>187</v>
      </c>
      <c r="H126" s="9">
        <v>0</v>
      </c>
      <c r="I126" s="9">
        <v>0</v>
      </c>
      <c r="J126" s="17">
        <v>1</v>
      </c>
      <c r="K126" s="9">
        <v>0</v>
      </c>
      <c r="L126" s="17">
        <f t="shared" si="3"/>
      </c>
      <c r="M126" s="17" t="s">
        <v>324</v>
      </c>
      <c r="N126" s="81"/>
      <c r="O126" s="2" t="s">
        <v>241</v>
      </c>
    </row>
    <row r="127" spans="1:15" ht="120.75" customHeight="1" thickBot="1">
      <c r="A127" s="95">
        <v>50</v>
      </c>
      <c r="B127" s="2"/>
      <c r="C127" s="149"/>
      <c r="D127" s="1" t="s">
        <v>188</v>
      </c>
      <c r="E127" s="1" t="s">
        <v>264</v>
      </c>
      <c r="F127" s="1"/>
      <c r="G127" s="9" t="s">
        <v>187</v>
      </c>
      <c r="H127" s="9">
        <v>0</v>
      </c>
      <c r="I127" s="9">
        <v>0</v>
      </c>
      <c r="J127" s="17">
        <v>1</v>
      </c>
      <c r="K127" s="9">
        <v>0</v>
      </c>
      <c r="L127" s="17">
        <f t="shared" si="3"/>
      </c>
      <c r="M127" s="17" t="s">
        <v>324</v>
      </c>
      <c r="N127" s="81"/>
      <c r="O127" s="2" t="s">
        <v>243</v>
      </c>
    </row>
    <row r="128" spans="1:15" ht="18.75" customHeight="1" hidden="1">
      <c r="A128" s="147" t="s">
        <v>1</v>
      </c>
      <c r="B128" s="150" t="s">
        <v>97</v>
      </c>
      <c r="C128" s="144" t="s">
        <v>2</v>
      </c>
      <c r="D128" s="145"/>
      <c r="E128" s="150" t="s">
        <v>95</v>
      </c>
      <c r="F128" s="105"/>
      <c r="G128" s="136" t="s">
        <v>111</v>
      </c>
      <c r="H128" s="136"/>
      <c r="I128" s="136"/>
      <c r="J128" s="137"/>
      <c r="K128" s="69"/>
      <c r="L128" s="69"/>
      <c r="M128" s="69"/>
      <c r="N128" s="69"/>
      <c r="O128" s="2"/>
    </row>
    <row r="129" spans="1:15" ht="18.75" customHeight="1" hidden="1">
      <c r="A129" s="147"/>
      <c r="B129" s="150"/>
      <c r="C129" s="137"/>
      <c r="D129" s="146"/>
      <c r="E129" s="150"/>
      <c r="F129" s="105"/>
      <c r="G129" s="113" t="s">
        <v>112</v>
      </c>
      <c r="H129" s="113" t="s">
        <v>108</v>
      </c>
      <c r="I129" s="113"/>
      <c r="J129" s="119"/>
      <c r="K129" s="58"/>
      <c r="L129" s="58"/>
      <c r="M129" s="58"/>
      <c r="N129" s="58"/>
      <c r="O129" s="2"/>
    </row>
    <row r="130" spans="1:15" ht="19.5" hidden="1" thickBot="1">
      <c r="A130" s="147"/>
      <c r="B130" s="150"/>
      <c r="C130" s="121" t="s">
        <v>99</v>
      </c>
      <c r="D130" s="121" t="s">
        <v>100</v>
      </c>
      <c r="E130" s="150"/>
      <c r="F130" s="105"/>
      <c r="G130" s="113"/>
      <c r="H130" s="121" t="s">
        <v>109</v>
      </c>
      <c r="I130" s="113" t="s">
        <v>110</v>
      </c>
      <c r="J130" s="119" t="s">
        <v>92</v>
      </c>
      <c r="K130" s="113" t="s">
        <v>110</v>
      </c>
      <c r="L130" s="119" t="s">
        <v>92</v>
      </c>
      <c r="M130" s="58"/>
      <c r="N130" s="58"/>
      <c r="O130" s="2"/>
    </row>
    <row r="131" spans="1:15" ht="24.75" customHeight="1" hidden="1" thickBot="1">
      <c r="A131" s="148"/>
      <c r="B131" s="151"/>
      <c r="C131" s="122"/>
      <c r="D131" s="122"/>
      <c r="E131" s="151"/>
      <c r="F131" s="106"/>
      <c r="G131" s="118"/>
      <c r="H131" s="122"/>
      <c r="I131" s="118"/>
      <c r="J131" s="120"/>
      <c r="K131" s="118"/>
      <c r="L131" s="120"/>
      <c r="M131" s="68"/>
      <c r="N131" s="68"/>
      <c r="O131" s="2"/>
    </row>
    <row r="132" spans="1:15" ht="36.75" customHeight="1" hidden="1" thickBot="1">
      <c r="A132" s="129" t="s">
        <v>107</v>
      </c>
      <c r="B132" s="130"/>
      <c r="C132" s="130"/>
      <c r="D132" s="130"/>
      <c r="E132" s="130"/>
      <c r="F132" s="130"/>
      <c r="G132" s="130"/>
      <c r="H132" s="130"/>
      <c r="I132" s="130"/>
      <c r="J132" s="131"/>
      <c r="K132" s="71"/>
      <c r="L132" s="71"/>
      <c r="M132" s="71"/>
      <c r="N132" s="71"/>
      <c r="O132" s="2"/>
    </row>
    <row r="133" spans="1:15" ht="19.5" hidden="1" thickBot="1">
      <c r="A133" s="16"/>
      <c r="B133" s="32"/>
      <c r="C133" s="29"/>
      <c r="D133" s="29"/>
      <c r="E133" s="29"/>
      <c r="F133" s="29"/>
      <c r="G133" s="29"/>
      <c r="H133" s="32"/>
      <c r="I133" s="32"/>
      <c r="J133" s="61"/>
      <c r="K133" s="32"/>
      <c r="L133" s="61"/>
      <c r="M133" s="61"/>
      <c r="N133" s="61"/>
      <c r="O133" s="2"/>
    </row>
    <row r="134" spans="1:15" ht="19.5" hidden="1" thickBot="1">
      <c r="A134" s="13"/>
      <c r="B134" s="2"/>
      <c r="C134" s="6"/>
      <c r="D134" s="6"/>
      <c r="E134" s="6"/>
      <c r="F134" s="6"/>
      <c r="G134" s="6"/>
      <c r="H134" s="2"/>
      <c r="I134" s="2"/>
      <c r="J134" s="58"/>
      <c r="K134" s="2"/>
      <c r="L134" s="58"/>
      <c r="M134" s="58"/>
      <c r="N134" s="58"/>
      <c r="O134" s="2"/>
    </row>
    <row r="135" spans="1:15" ht="21" customHeight="1" hidden="1" thickBot="1">
      <c r="A135" s="62"/>
      <c r="B135" s="59"/>
      <c r="C135" s="30"/>
      <c r="D135" s="30"/>
      <c r="E135" s="30"/>
      <c r="F135" s="30"/>
      <c r="G135" s="30"/>
      <c r="H135" s="59"/>
      <c r="I135" s="59"/>
      <c r="J135" s="60"/>
      <c r="K135" s="59"/>
      <c r="L135" s="60"/>
      <c r="M135" s="68"/>
      <c r="N135" s="68"/>
      <c r="O135" s="2"/>
    </row>
    <row r="136" spans="1:14" ht="18.75">
      <c r="A136" s="138"/>
      <c r="B136" s="138"/>
      <c r="C136" s="138"/>
      <c r="D136" s="138"/>
      <c r="E136" s="138"/>
      <c r="F136" s="138"/>
      <c r="G136" s="138"/>
      <c r="H136" s="138"/>
      <c r="I136" s="138"/>
      <c r="J136" s="138"/>
      <c r="K136" s="64"/>
      <c r="L136" s="64"/>
      <c r="M136" s="64"/>
      <c r="N136" s="64"/>
    </row>
    <row r="137" spans="1:14" ht="18.75">
      <c r="A137" s="128" t="s">
        <v>331</v>
      </c>
      <c r="B137" s="128"/>
      <c r="C137" s="128"/>
      <c r="D137" s="64"/>
      <c r="E137" s="64"/>
      <c r="F137" s="64"/>
      <c r="G137" s="64"/>
      <c r="H137" s="64"/>
      <c r="I137" s="64"/>
      <c r="J137" s="64"/>
      <c r="K137" s="64"/>
      <c r="L137" s="64"/>
      <c r="M137" s="64"/>
      <c r="N137" s="64"/>
    </row>
    <row r="138" spans="1:6" ht="18.75" customHeight="1">
      <c r="A138" s="128"/>
      <c r="B138" s="128"/>
      <c r="C138" s="128"/>
      <c r="D138" s="4" t="s">
        <v>262</v>
      </c>
      <c r="E138" s="4" t="s">
        <v>332</v>
      </c>
      <c r="F138" s="4"/>
    </row>
    <row r="139" spans="1:6" ht="18.75" customHeight="1">
      <c r="A139" s="63"/>
      <c r="B139" s="63"/>
      <c r="C139" s="63"/>
      <c r="D139" s="4"/>
      <c r="E139" s="4"/>
      <c r="F139" s="4"/>
    </row>
    <row r="140" spans="1:6" ht="39.75" customHeight="1">
      <c r="A140" s="128" t="s">
        <v>193</v>
      </c>
      <c r="B140" s="128"/>
      <c r="C140" s="128"/>
      <c r="D140" s="4" t="s">
        <v>263</v>
      </c>
      <c r="E140" s="65" t="s">
        <v>246</v>
      </c>
      <c r="F140" s="65"/>
    </row>
    <row r="142" spans="1:4" ht="18.75" customHeight="1">
      <c r="A142" s="123" t="s">
        <v>252</v>
      </c>
      <c r="B142" s="123"/>
      <c r="C142" s="123"/>
      <c r="D142" s="123"/>
    </row>
  </sheetData>
  <sheetProtection/>
  <mergeCells count="81">
    <mergeCell ref="A137:C138"/>
    <mergeCell ref="B125:B126"/>
    <mergeCell ref="D10:D11"/>
    <mergeCell ref="B121:B122"/>
    <mergeCell ref="B31:B32"/>
    <mergeCell ref="C31:C32"/>
    <mergeCell ref="B123:B124"/>
    <mergeCell ref="A60:C60"/>
    <mergeCell ref="B8:B11"/>
    <mergeCell ref="C16:C18"/>
    <mergeCell ref="O8:O11"/>
    <mergeCell ref="A12:J12"/>
    <mergeCell ref="C10:C11"/>
    <mergeCell ref="C29:C30"/>
    <mergeCell ref="B16:B20"/>
    <mergeCell ref="A13:C13"/>
    <mergeCell ref="G10:G11"/>
    <mergeCell ref="D16:D20"/>
    <mergeCell ref="F8:F11"/>
    <mergeCell ref="A16:A18"/>
    <mergeCell ref="E128:E131"/>
    <mergeCell ref="A61:C61"/>
    <mergeCell ref="C125:C127"/>
    <mergeCell ref="I130:I131"/>
    <mergeCell ref="B29:B30"/>
    <mergeCell ref="B128:B131"/>
    <mergeCell ref="C130:C131"/>
    <mergeCell ref="C33:C34"/>
    <mergeCell ref="C128:D129"/>
    <mergeCell ref="A128:A131"/>
    <mergeCell ref="C27:C28"/>
    <mergeCell ref="D130:D131"/>
    <mergeCell ref="C121:C122"/>
    <mergeCell ref="C123:C124"/>
    <mergeCell ref="K9:L9"/>
    <mergeCell ref="J10:J11"/>
    <mergeCell ref="J16:J18"/>
    <mergeCell ref="G16:G18"/>
    <mergeCell ref="F16:F18"/>
    <mergeCell ref="B78:B79"/>
    <mergeCell ref="E31:E32"/>
    <mergeCell ref="E16:E20"/>
    <mergeCell ref="G128:J128"/>
    <mergeCell ref="J130:J131"/>
    <mergeCell ref="A136:J136"/>
    <mergeCell ref="E8:E11"/>
    <mergeCell ref="G8:M8"/>
    <mergeCell ref="M9:M11"/>
    <mergeCell ref="I10:I11"/>
    <mergeCell ref="H16:H18"/>
    <mergeCell ref="M16:M18"/>
    <mergeCell ref="A1:J1"/>
    <mergeCell ref="A2:J2"/>
    <mergeCell ref="A3:J3"/>
    <mergeCell ref="A8:A11"/>
    <mergeCell ref="B7:J7"/>
    <mergeCell ref="A5:J5"/>
    <mergeCell ref="A6:J6"/>
    <mergeCell ref="A4:J4"/>
    <mergeCell ref="C8:D9"/>
    <mergeCell ref="G9:H9"/>
    <mergeCell ref="A142:D142"/>
    <mergeCell ref="O16:O23"/>
    <mergeCell ref="O78:O79"/>
    <mergeCell ref="O80:O81"/>
    <mergeCell ref="O82:O83"/>
    <mergeCell ref="A140:C140"/>
    <mergeCell ref="D78:D79"/>
    <mergeCell ref="E78:E79"/>
    <mergeCell ref="A132:J132"/>
    <mergeCell ref="G129:G131"/>
    <mergeCell ref="K10:K11"/>
    <mergeCell ref="L10:L11"/>
    <mergeCell ref="K16:K18"/>
    <mergeCell ref="L16:L18"/>
    <mergeCell ref="I9:J9"/>
    <mergeCell ref="K130:K131"/>
    <mergeCell ref="L130:L131"/>
    <mergeCell ref="H129:J129"/>
    <mergeCell ref="H130:H131"/>
    <mergeCell ref="I16:I18"/>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9" man="1"/>
    <brk id="58" max="9" man="1"/>
    <brk id="86" max="9" man="1"/>
    <brk id="94" max="9" man="1"/>
    <brk id="119" max="9"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2021-10-11T14:29:30Z</dcterms:modified>
  <cp:category/>
  <cp:version/>
  <cp:contentType/>
  <cp:contentStatus/>
</cp:coreProperties>
</file>