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район" sheetId="19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9"/>
  <c r="F31"/>
  <c r="F30"/>
  <c r="F26"/>
  <c r="F24"/>
  <c r="F22"/>
  <c r="P49"/>
  <c r="O49"/>
  <c r="P48"/>
  <c r="O48"/>
  <c r="P47"/>
  <c r="O47"/>
  <c r="P46"/>
  <c r="O46"/>
  <c r="P45"/>
  <c r="O45"/>
  <c r="P44"/>
  <c r="O44"/>
  <c r="P43"/>
  <c r="O43"/>
  <c r="P42"/>
  <c r="O42"/>
  <c r="P41"/>
  <c r="O41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P18"/>
  <c r="O18"/>
  <c r="P17"/>
  <c r="O17"/>
  <c r="P16"/>
  <c r="O16"/>
  <c r="P15"/>
  <c r="O15"/>
  <c r="P14"/>
  <c r="O14"/>
  <c r="P13"/>
  <c r="O13"/>
  <c r="P12"/>
  <c r="O12"/>
  <c r="P11"/>
  <c r="O11"/>
  <c r="P10"/>
  <c r="O10"/>
  <c r="V48"/>
  <c r="U48"/>
  <c r="V47"/>
  <c r="U47"/>
  <c r="V46"/>
  <c r="U46"/>
  <c r="V45"/>
  <c r="U45"/>
  <c r="V44"/>
  <c r="U44"/>
  <c r="V43"/>
  <c r="U43"/>
  <c r="V41"/>
  <c r="U41"/>
  <c r="V38"/>
  <c r="U38"/>
  <c r="V37"/>
  <c r="U37"/>
  <c r="V36"/>
  <c r="U36"/>
  <c r="V35"/>
  <c r="U35"/>
  <c r="V34"/>
  <c r="U34"/>
  <c r="V33"/>
  <c r="U33"/>
  <c r="V32"/>
  <c r="U32"/>
  <c r="V31"/>
  <c r="U31"/>
  <c r="V30"/>
  <c r="U30"/>
  <c r="V29"/>
  <c r="U29"/>
  <c r="V28"/>
  <c r="U28"/>
  <c r="V27"/>
  <c r="U27"/>
  <c r="V26"/>
  <c r="U26"/>
  <c r="V25"/>
  <c r="U25"/>
  <c r="V24"/>
  <c r="U24"/>
  <c r="V23"/>
  <c r="U23"/>
  <c r="V22"/>
  <c r="U22"/>
  <c r="V21"/>
  <c r="U21"/>
  <c r="V20"/>
  <c r="U20"/>
  <c r="V19"/>
  <c r="U19"/>
  <c r="V18"/>
  <c r="U18"/>
  <c r="V17"/>
  <c r="U17"/>
  <c r="V16"/>
  <c r="U16"/>
  <c r="V15"/>
  <c r="U15"/>
  <c r="V14"/>
  <c r="U14"/>
  <c r="V13"/>
  <c r="U13"/>
  <c r="V12"/>
  <c r="U12"/>
  <c r="V11"/>
  <c r="U11"/>
  <c r="V10"/>
  <c r="U10"/>
  <c r="S49"/>
  <c r="S48"/>
  <c r="S47"/>
  <c r="S46"/>
  <c r="S45"/>
  <c r="S44"/>
  <c r="S43"/>
  <c r="S42"/>
  <c r="S41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T49"/>
  <c r="T48"/>
  <c r="T47"/>
  <c r="T46"/>
  <c r="T45"/>
  <c r="T44"/>
  <c r="T43"/>
  <c r="T42"/>
  <c r="T41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G49" l="1"/>
  <c r="G42"/>
  <c r="V49" l="1"/>
  <c r="U49"/>
  <c r="U42"/>
  <c r="V42"/>
  <c r="M9" l="1"/>
  <c r="I40" l="1"/>
  <c r="I9"/>
  <c r="O9" s="1"/>
  <c r="I39" l="1"/>
  <c r="I7" s="1"/>
  <c r="I8"/>
  <c r="R40" l="1"/>
  <c r="Q40"/>
  <c r="N40"/>
  <c r="N39" s="1"/>
  <c r="M40"/>
  <c r="L40"/>
  <c r="K40"/>
  <c r="J40"/>
  <c r="P40" s="1"/>
  <c r="H40"/>
  <c r="H39" s="1"/>
  <c r="G40"/>
  <c r="F40"/>
  <c r="F39" s="1"/>
  <c r="E40"/>
  <c r="E39" s="1"/>
  <c r="D40"/>
  <c r="D39" s="1"/>
  <c r="C40"/>
  <c r="J39"/>
  <c r="P39" s="1"/>
  <c r="R9"/>
  <c r="Q9"/>
  <c r="N9"/>
  <c r="L9"/>
  <c r="T9" s="1"/>
  <c r="K9"/>
  <c r="S9" s="1"/>
  <c r="J9"/>
  <c r="P9" s="1"/>
  <c r="H9"/>
  <c r="G9"/>
  <c r="F9"/>
  <c r="E9"/>
  <c r="D9"/>
  <c r="C9"/>
  <c r="L8" l="1"/>
  <c r="T8" s="1"/>
  <c r="D8"/>
  <c r="H8"/>
  <c r="V9"/>
  <c r="U9"/>
  <c r="O40"/>
  <c r="Q8"/>
  <c r="K39"/>
  <c r="K7" s="1"/>
  <c r="S40"/>
  <c r="U40"/>
  <c r="V40"/>
  <c r="L39"/>
  <c r="T39" s="1"/>
  <c r="T40"/>
  <c r="J7"/>
  <c r="P7" s="1"/>
  <c r="J8"/>
  <c r="P8" s="1"/>
  <c r="R8"/>
  <c r="N7"/>
  <c r="N8"/>
  <c r="F8"/>
  <c r="G39"/>
  <c r="E7"/>
  <c r="M8"/>
  <c r="M39"/>
  <c r="D7"/>
  <c r="F7"/>
  <c r="E8"/>
  <c r="Q39"/>
  <c r="H7"/>
  <c r="R39"/>
  <c r="C8"/>
  <c r="K8"/>
  <c r="C39"/>
  <c r="C7" s="1"/>
  <c r="G8"/>
  <c r="S8" l="1"/>
  <c r="L7"/>
  <c r="T7" s="1"/>
  <c r="V39"/>
  <c r="U39"/>
  <c r="U8"/>
  <c r="V8"/>
  <c r="O8"/>
  <c r="M7"/>
  <c r="O7" s="1"/>
  <c r="O39"/>
  <c r="S39"/>
  <c r="G7"/>
  <c r="Q7"/>
  <c r="S7" s="1"/>
  <c r="R7"/>
  <c r="U7" l="1"/>
  <c r="V7"/>
  <c r="BG117" i="8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AW125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F125"/>
  <c r="DV125" s="1"/>
  <c r="E125"/>
  <c r="DU125" s="1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H106" s="1"/>
  <c r="BN106" s="1"/>
  <c r="BT106" s="1"/>
  <c r="BZ106" s="1"/>
  <c r="CF106" s="1"/>
  <c r="CL106" s="1"/>
  <c r="CR106" s="1"/>
  <c r="CX106" s="1"/>
  <c r="DD106" s="1"/>
  <c r="DJ106" s="1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F106"/>
  <c r="DV106" s="1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E103" s="1"/>
  <c r="DU103" s="1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F97" s="1"/>
  <c r="DV97" s="1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E49" s="1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F30" s="1"/>
  <c r="DV30" s="1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F25" s="1"/>
  <c r="DV25" s="1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F22" s="1"/>
  <c r="DV22" s="1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F19" s="1"/>
  <c r="DV19" s="1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F18" s="1"/>
  <c r="DV18" s="1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L17" s="1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L14" s="1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L13" s="1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H11" s="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U101" i="11" l="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L99"/>
  <c r="P99" s="1"/>
  <c r="J38"/>
  <c r="AP38"/>
  <c r="BD38"/>
  <c r="BX38"/>
  <c r="F42"/>
  <c r="DV42" s="1"/>
  <c r="F43"/>
  <c r="DV43" s="1"/>
  <c r="F44"/>
  <c r="DV44" s="1"/>
  <c r="F51"/>
  <c r="DV51" s="1"/>
  <c r="L53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BE47"/>
  <c r="K30"/>
  <c r="BH32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C49"/>
  <c r="C47" s="1"/>
  <c r="AG49"/>
  <c r="AG47" s="1"/>
  <c r="AW49"/>
  <c r="AW47" s="1"/>
  <c r="BW49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F109"/>
  <c r="DV109" s="1"/>
  <c r="E112"/>
  <c r="DU112" s="1"/>
  <c r="F23"/>
  <c r="DV23" s="1"/>
  <c r="L24"/>
  <c r="K25"/>
  <c r="O25" s="1"/>
  <c r="K36"/>
  <c r="BI36" s="1"/>
  <c r="K41"/>
  <c r="BI41" s="1"/>
  <c r="Q47"/>
  <c r="BW47"/>
  <c r="AK49"/>
  <c r="AK47" s="1"/>
  <c r="D101"/>
  <c r="DQ47"/>
  <c r="L20"/>
  <c r="P20" s="1"/>
  <c r="L2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H41"/>
  <c r="BH38" s="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BH35"/>
  <c r="BN35" s="1"/>
  <c r="BT35" s="1"/>
  <c r="BZ35" s="1"/>
  <c r="CF35" s="1"/>
  <c r="CL35" s="1"/>
  <c r="CR35" s="1"/>
  <c r="CX35" s="1"/>
  <c r="DD35" s="1"/>
  <c r="DJ35" s="1"/>
  <c r="R38"/>
  <c r="AX38"/>
  <c r="BH39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G92"/>
  <c r="BM92" s="1"/>
  <c r="L95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L46"/>
  <c r="BJ46" s="1"/>
  <c r="DO47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L56"/>
  <c r="P56" s="1"/>
  <c r="BG63"/>
  <c r="L82"/>
  <c r="P82" s="1"/>
  <c r="K83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J101"/>
  <c r="R101"/>
  <c r="Z101"/>
  <c r="AH101"/>
  <c r="AP101"/>
  <c r="AX101"/>
  <c r="BL101"/>
  <c r="BX101"/>
  <c r="CJ101"/>
  <c r="CV101"/>
  <c r="DH101"/>
  <c r="DP101"/>
  <c r="BN32"/>
  <c r="BT32" s="1"/>
  <c r="BZ32" s="1"/>
  <c r="CF32" s="1"/>
  <c r="CL32" s="1"/>
  <c r="CR32" s="1"/>
  <c r="CX32" s="1"/>
  <c r="DD32" s="1"/>
  <c r="DJ32" s="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M37" s="1"/>
  <c r="U38"/>
  <c r="U37" s="1"/>
  <c r="AC38"/>
  <c r="AK38"/>
  <c r="AS38"/>
  <c r="AS37" s="1"/>
  <c r="BE38"/>
  <c r="BQ38"/>
  <c r="BQ37" s="1"/>
  <c r="CC38"/>
  <c r="CO38"/>
  <c r="CO37" s="1"/>
  <c r="DA38"/>
  <c r="DM38"/>
  <c r="DQ38"/>
  <c r="DQ37" s="1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V49"/>
  <c r="V47" s="1"/>
  <c r="V37" s="1"/>
  <c r="AD49"/>
  <c r="AL49"/>
  <c r="AL47" s="1"/>
  <c r="AL37" s="1"/>
  <c r="AT49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Q37" s="1"/>
  <c r="Y38"/>
  <c r="Y37" s="1"/>
  <c r="AG38"/>
  <c r="AO38"/>
  <c r="AW38"/>
  <c r="AW37" s="1"/>
  <c r="BK38"/>
  <c r="BW38"/>
  <c r="CI38"/>
  <c r="CU38"/>
  <c r="DG38"/>
  <c r="DG37" s="1"/>
  <c r="DO38"/>
  <c r="DO37" s="1"/>
  <c r="R49"/>
  <c r="R47" s="1"/>
  <c r="R37" s="1"/>
  <c r="Z49"/>
  <c r="AH49"/>
  <c r="AH47" s="1"/>
  <c r="AH37" s="1"/>
  <c r="AP49"/>
  <c r="AP47" s="1"/>
  <c r="AX49"/>
  <c r="AX47" s="1"/>
  <c r="BH50"/>
  <c r="BD49"/>
  <c r="BH49" s="1"/>
  <c r="BL49"/>
  <c r="BL47" s="1"/>
  <c r="BL37" s="1"/>
  <c r="BR49"/>
  <c r="BR47" s="1"/>
  <c r="BR37" s="1"/>
  <c r="BX49"/>
  <c r="CD49"/>
  <c r="CD47" s="1"/>
  <c r="CJ49"/>
  <c r="CP49"/>
  <c r="CP47" s="1"/>
  <c r="CV49"/>
  <c r="DB49"/>
  <c r="DB47" s="1"/>
  <c r="DH49"/>
  <c r="DN49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L80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J47"/>
  <c r="J37" s="1"/>
  <c r="N47"/>
  <c r="N37" s="1"/>
  <c r="Z47"/>
  <c r="Z37" s="1"/>
  <c r="AD47"/>
  <c r="AD37" s="1"/>
  <c r="AT47"/>
  <c r="AT37" s="1"/>
  <c r="BX47"/>
  <c r="BX37" s="1"/>
  <c r="CJ47"/>
  <c r="CJ37" s="1"/>
  <c r="CV47"/>
  <c r="CV37" s="1"/>
  <c r="DH47"/>
  <c r="DH37" s="1"/>
  <c r="DN47"/>
  <c r="DN37" s="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BD47"/>
  <c r="BD37" s="1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P94"/>
  <c r="DP91" s="1"/>
  <c r="I94"/>
  <c r="I91" s="1"/>
  <c r="M94"/>
  <c r="M91" s="1"/>
  <c r="Q94"/>
  <c r="U94"/>
  <c r="U91" s="1"/>
  <c r="Y94"/>
  <c r="Y91" s="1"/>
  <c r="AG94"/>
  <c r="AG91" s="1"/>
  <c r="AK94"/>
  <c r="AK91" s="1"/>
  <c r="AO94"/>
  <c r="AO91" s="1"/>
  <c r="AS94"/>
  <c r="AW94"/>
  <c r="AW91" s="1"/>
  <c r="AY94"/>
  <c r="AY91" s="1"/>
  <c r="DS91" s="1"/>
  <c r="BE94"/>
  <c r="BE91" s="1"/>
  <c r="BK94"/>
  <c r="BK91" s="1"/>
  <c r="BQ94"/>
  <c r="BQ91" s="1"/>
  <c r="BW94"/>
  <c r="BW91" s="1"/>
  <c r="CC94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91"/>
  <c r="N81"/>
  <c r="V81"/>
  <c r="AD81"/>
  <c r="AL81"/>
  <c r="AT81"/>
  <c r="BF81"/>
  <c r="BR81"/>
  <c r="CD81"/>
  <c r="CP81"/>
  <c r="DB81"/>
  <c r="DR91"/>
  <c r="DN9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Q91"/>
  <c r="AX78"/>
  <c r="DN78"/>
  <c r="DP78"/>
  <c r="G81"/>
  <c r="AY81"/>
  <c r="DS81" s="1"/>
  <c r="BC81"/>
  <c r="G94"/>
  <c r="BD94"/>
  <c r="AS91"/>
  <c r="CC91"/>
  <c r="DS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N9" s="1"/>
  <c r="R10"/>
  <c r="R9" s="1"/>
  <c r="V10"/>
  <c r="Z10"/>
  <c r="AD10"/>
  <c r="AH10"/>
  <c r="AL10"/>
  <c r="AL9" s="1"/>
  <c r="AP10"/>
  <c r="AP9" s="1"/>
  <c r="AT10"/>
  <c r="AT9" s="1"/>
  <c r="AX10"/>
  <c r="BF10"/>
  <c r="BL10"/>
  <c r="BL9" s="1"/>
  <c r="BR10"/>
  <c r="BR9" s="1"/>
  <c r="BX10"/>
  <c r="BX9" s="1"/>
  <c r="CD10"/>
  <c r="CD9" s="1"/>
  <c r="CJ10"/>
  <c r="CP10"/>
  <c r="CP9" s="1"/>
  <c r="CV10"/>
  <c r="CV9" s="1"/>
  <c r="DB10"/>
  <c r="DH10"/>
  <c r="DH9" s="1"/>
  <c r="DN10"/>
  <c r="DN9" s="1"/>
  <c r="DP10"/>
  <c r="DR10"/>
  <c r="DR9" s="1"/>
  <c r="K21"/>
  <c r="BI21" s="1"/>
  <c r="F12"/>
  <c r="DV12" s="1"/>
  <c r="I10"/>
  <c r="M10"/>
  <c r="M9" s="1"/>
  <c r="U10"/>
  <c r="Y10"/>
  <c r="AC10"/>
  <c r="AK10"/>
  <c r="AO10"/>
  <c r="AS10"/>
  <c r="BE10"/>
  <c r="BQ10"/>
  <c r="BQ9" s="1"/>
  <c r="BW10"/>
  <c r="CC10"/>
  <c r="CC9" s="1"/>
  <c r="CO10"/>
  <c r="CU10"/>
  <c r="DA10"/>
  <c r="DM10"/>
  <c r="DQ10"/>
  <c r="L12"/>
  <c r="BJ12" s="1"/>
  <c r="BC10"/>
  <c r="G10"/>
  <c r="G9" s="1"/>
  <c r="AY10"/>
  <c r="H10"/>
  <c r="AZ10"/>
  <c r="BD10"/>
  <c r="BD9" s="1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P105"/>
  <c r="BP105" s="1"/>
  <c r="P106"/>
  <c r="BP106" s="1"/>
  <c r="P107"/>
  <c r="BP107" s="1"/>
  <c r="E13"/>
  <c r="DU13" s="1"/>
  <c r="O102"/>
  <c r="S102" s="1"/>
  <c r="O103"/>
  <c r="O104"/>
  <c r="BO104" s="1"/>
  <c r="O105"/>
  <c r="O106"/>
  <c r="BO106" s="1"/>
  <c r="O107"/>
  <c r="BO107" s="1"/>
  <c r="O108"/>
  <c r="BO108" s="1"/>
  <c r="O109"/>
  <c r="O110"/>
  <c r="BO110" s="1"/>
  <c r="O111"/>
  <c r="O112"/>
  <c r="BO112" s="1"/>
  <c r="P109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P11"/>
  <c r="BN11"/>
  <c r="BJ13"/>
  <c r="P13"/>
  <c r="BJ14"/>
  <c r="P14"/>
  <c r="BI15"/>
  <c r="BJ17"/>
  <c r="P17"/>
  <c r="BJ21"/>
  <c r="P21"/>
  <c r="BJ22"/>
  <c r="BJ24"/>
  <c r="P24"/>
  <c r="P28"/>
  <c r="BW8"/>
  <c r="BY8" s="1"/>
  <c r="BU8"/>
  <c r="BM11"/>
  <c r="BI13"/>
  <c r="O13"/>
  <c r="O17"/>
  <c r="BI18"/>
  <c r="O18"/>
  <c r="BI19"/>
  <c r="O19"/>
  <c r="O20"/>
  <c r="BI22"/>
  <c r="O22"/>
  <c r="O23"/>
  <c r="BI26"/>
  <c r="O26"/>
  <c r="BI28"/>
  <c r="O28"/>
  <c r="BM28"/>
  <c r="BI29"/>
  <c r="BJ31"/>
  <c r="P31"/>
  <c r="BJ33"/>
  <c r="P33"/>
  <c r="P34"/>
  <c r="BJ39"/>
  <c r="P39"/>
  <c r="BN39"/>
  <c r="BJ40"/>
  <c r="P40"/>
  <c r="BJ42"/>
  <c r="BJ43"/>
  <c r="P43"/>
  <c r="BJ44"/>
  <c r="P44"/>
  <c r="BJ45"/>
  <c r="BJ53"/>
  <c r="P53"/>
  <c r="BJ55"/>
  <c r="BJ58"/>
  <c r="P58"/>
  <c r="BP8"/>
  <c r="BB14"/>
  <c r="E15"/>
  <c r="E16"/>
  <c r="BB18"/>
  <c r="BB19"/>
  <c r="BB21"/>
  <c r="BB22"/>
  <c r="BB23"/>
  <c r="DT24"/>
  <c r="BB25"/>
  <c r="DU29"/>
  <c r="BA29"/>
  <c r="BI30"/>
  <c r="O30"/>
  <c r="O31"/>
  <c r="O32"/>
  <c r="BI33"/>
  <c r="O33"/>
  <c r="O36"/>
  <c r="O39"/>
  <c r="BM39"/>
  <c r="BI40"/>
  <c r="O40"/>
  <c r="BI42"/>
  <c r="O42"/>
  <c r="O43"/>
  <c r="BI44"/>
  <c r="O44"/>
  <c r="BI45"/>
  <c r="BI53"/>
  <c r="O53"/>
  <c r="BS55"/>
  <c r="BI58"/>
  <c r="BI61"/>
  <c r="BO8"/>
  <c r="DS10"/>
  <c r="BA13"/>
  <c r="BA14"/>
  <c r="BA18"/>
  <c r="BA22"/>
  <c r="DS24"/>
  <c r="BA25"/>
  <c r="BA28"/>
  <c r="BJ79"/>
  <c r="P79"/>
  <c r="BJ80"/>
  <c r="P83"/>
  <c r="BJ85"/>
  <c r="P85"/>
  <c r="P92"/>
  <c r="BB30"/>
  <c r="BB31"/>
  <c r="BB33"/>
  <c r="BB34"/>
  <c r="BB35"/>
  <c r="BB41"/>
  <c r="BB42"/>
  <c r="BB43"/>
  <c r="BB44"/>
  <c r="BB46"/>
  <c r="BB50"/>
  <c r="BB51"/>
  <c r="BB52"/>
  <c r="BB54"/>
  <c r="BB55"/>
  <c r="BB56"/>
  <c r="BB57"/>
  <c r="BB60"/>
  <c r="BB61"/>
  <c r="DT63"/>
  <c r="DT64"/>
  <c r="DV64"/>
  <c r="DT65"/>
  <c r="DV65"/>
  <c r="DT66"/>
  <c r="DV66"/>
  <c r="DT67"/>
  <c r="DV67"/>
  <c r="DT68"/>
  <c r="DV68"/>
  <c r="DT69"/>
  <c r="DV69"/>
  <c r="DT70"/>
  <c r="DV70"/>
  <c r="DT71"/>
  <c r="DV71"/>
  <c r="DT72"/>
  <c r="DV72"/>
  <c r="DV73"/>
  <c r="BM79"/>
  <c r="BI82"/>
  <c r="O82"/>
  <c r="K81"/>
  <c r="BI81" s="1"/>
  <c r="BI83"/>
  <c r="O83"/>
  <c r="O85"/>
  <c r="BI93"/>
  <c r="O93"/>
  <c r="BA31"/>
  <c r="BA33"/>
  <c r="BA42"/>
  <c r="BA46"/>
  <c r="BA51"/>
  <c r="BA54"/>
  <c r="BA55"/>
  <c r="BA58"/>
  <c r="BA59"/>
  <c r="BA61"/>
  <c r="BA63"/>
  <c r="DS63"/>
  <c r="DU63"/>
  <c r="DS64"/>
  <c r="DU64"/>
  <c r="DS65"/>
  <c r="DU65"/>
  <c r="DS66"/>
  <c r="DU66"/>
  <c r="DS67"/>
  <c r="DU67"/>
  <c r="DS68"/>
  <c r="DU68"/>
  <c r="DS69"/>
  <c r="DU69"/>
  <c r="DS70"/>
  <c r="DU70"/>
  <c r="DS71"/>
  <c r="DU71"/>
  <c r="DS72"/>
  <c r="DU72"/>
  <c r="BJ95"/>
  <c r="P95"/>
  <c r="P96"/>
  <c r="P97"/>
  <c r="BJ98"/>
  <c r="P98"/>
  <c r="BJ99"/>
  <c r="BP102"/>
  <c r="T103"/>
  <c r="BP104"/>
  <c r="T104"/>
  <c r="T106"/>
  <c r="T107"/>
  <c r="BB79"/>
  <c r="BB82"/>
  <c r="L86"/>
  <c r="L84" s="1"/>
  <c r="BJ84" s="1"/>
  <c r="BB86"/>
  <c r="BH86"/>
  <c r="DT86"/>
  <c r="DV86"/>
  <c r="BB93"/>
  <c r="BI95"/>
  <c r="BI96"/>
  <c r="O96"/>
  <c r="O97"/>
  <c r="BI98"/>
  <c r="O98"/>
  <c r="BI99"/>
  <c r="BI100"/>
  <c r="BO103"/>
  <c r="S103"/>
  <c r="S104"/>
  <c r="BO105"/>
  <c r="S105"/>
  <c r="S108"/>
  <c r="BA85"/>
  <c r="K86"/>
  <c r="BG86"/>
  <c r="DS86"/>
  <c r="BA92"/>
  <c r="BA93"/>
  <c r="DS112"/>
  <c r="DS111"/>
  <c r="DS110"/>
  <c r="DS109"/>
  <c r="DS108"/>
  <c r="BP109"/>
  <c r="T109"/>
  <c r="T112"/>
  <c r="BA96"/>
  <c r="DS96"/>
  <c r="DS97"/>
  <c r="BA98"/>
  <c r="DS98"/>
  <c r="DS99"/>
  <c r="BA102"/>
  <c r="BA103"/>
  <c r="DS105"/>
  <c r="BA106"/>
  <c r="DS106"/>
  <c r="DS107"/>
  <c r="DT112"/>
  <c r="DT111"/>
  <c r="DT110"/>
  <c r="DT109"/>
  <c r="DT108"/>
  <c r="DV108"/>
  <c r="BB108"/>
  <c r="BO109"/>
  <c r="S109"/>
  <c r="BO111"/>
  <c r="S111"/>
  <c r="S112"/>
  <c r="BB95"/>
  <c r="DT96"/>
  <c r="BB97"/>
  <c r="DT97"/>
  <c r="BB98"/>
  <c r="DT98"/>
  <c r="DT99"/>
  <c r="BB100"/>
  <c r="BB103"/>
  <c r="DT105"/>
  <c r="BB106"/>
  <c r="DT106"/>
  <c r="DT107"/>
  <c r="P108"/>
  <c r="BG119"/>
  <c r="BM119"/>
  <c r="BS119"/>
  <c r="BY119"/>
  <c r="CE119"/>
  <c r="CK119"/>
  <c r="CQ119"/>
  <c r="CW119"/>
  <c r="DC119"/>
  <c r="BB111"/>
  <c r="BB112"/>
  <c r="AN119"/>
  <c r="AV119"/>
  <c r="BN119"/>
  <c r="BZ119"/>
  <c r="CL119"/>
  <c r="CX119"/>
  <c r="DJ119"/>
  <c r="BA111"/>
  <c r="BA112"/>
  <c r="AR119"/>
  <c r="BH119"/>
  <c r="BT119"/>
  <c r="CF119"/>
  <c r="CR119"/>
  <c r="DD119"/>
  <c r="DI119"/>
  <c r="BA109" l="1"/>
  <c r="BB96"/>
  <c r="DU108"/>
  <c r="DU86"/>
  <c r="BA57"/>
  <c r="BA48"/>
  <c r="BA41"/>
  <c r="BG81"/>
  <c r="BI80"/>
  <c r="BB63"/>
  <c r="BJ82"/>
  <c r="BJ36"/>
  <c r="P32"/>
  <c r="T32" s="1"/>
  <c r="BG27"/>
  <c r="P26"/>
  <c r="Y9"/>
  <c r="Y74" s="1"/>
  <c r="Y75" s="1"/>
  <c r="BR87"/>
  <c r="BR77" s="1"/>
  <c r="N74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Q74"/>
  <c r="BK9"/>
  <c r="BK74" s="1"/>
  <c r="AP37"/>
  <c r="I37"/>
  <c r="BE37"/>
  <c r="AX37"/>
  <c r="AX74" s="1"/>
  <c r="J87"/>
  <c r="J77" s="1"/>
  <c r="BA100"/>
  <c r="T110"/>
  <c r="BV110" s="1"/>
  <c r="S106"/>
  <c r="W106" s="1"/>
  <c r="BI35"/>
  <c r="BB28"/>
  <c r="BJ61"/>
  <c r="S110"/>
  <c r="BU110" s="1"/>
  <c r="BA97"/>
  <c r="T111"/>
  <c r="S107"/>
  <c r="BU107" s="1"/>
  <c r="O101"/>
  <c r="S101" s="1"/>
  <c r="BA53"/>
  <c r="BA40"/>
  <c r="BA32"/>
  <c r="BB59"/>
  <c r="BB39"/>
  <c r="P93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Y87"/>
  <c r="Y77" s="1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BB29"/>
  <c r="P23"/>
  <c r="T23" s="1"/>
  <c r="BI16"/>
  <c r="L10"/>
  <c r="F10"/>
  <c r="CU9"/>
  <c r="AK9"/>
  <c r="M74"/>
  <c r="M75" s="1"/>
  <c r="DB9"/>
  <c r="BF9"/>
  <c r="BF74" s="1"/>
  <c r="V9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DH87"/>
  <c r="DH77" s="1"/>
  <c r="CD87"/>
  <c r="CD77" s="1"/>
  <c r="BH47"/>
  <c r="DN87"/>
  <c r="DN77" s="1"/>
  <c r="BL87"/>
  <c r="BL77" s="1"/>
  <c r="DO9"/>
  <c r="DO74" s="1"/>
  <c r="K10"/>
  <c r="DQ9"/>
  <c r="DQ87" s="1"/>
  <c r="DQ77" s="1"/>
  <c r="F94"/>
  <c r="DV94" s="1"/>
  <c r="AL87"/>
  <c r="AL77" s="1"/>
  <c r="DB37"/>
  <c r="DB87" s="1"/>
  <c r="DB77" s="1"/>
  <c r="BF37"/>
  <c r="K49"/>
  <c r="BI49" s="1"/>
  <c r="AZ9"/>
  <c r="DT9" s="1"/>
  <c r="DM9"/>
  <c r="AS9"/>
  <c r="DN74"/>
  <c r="CP74"/>
  <c r="BR74"/>
  <c r="AT74"/>
  <c r="AD9"/>
  <c r="AD74" s="1"/>
  <c r="CV87"/>
  <c r="CV77" s="1"/>
  <c r="BX87"/>
  <c r="BX77" s="1"/>
  <c r="DA37"/>
  <c r="L101"/>
  <c r="BJ101" s="1"/>
  <c r="V87"/>
  <c r="V77" s="1"/>
  <c r="CD74"/>
  <c r="AP87"/>
  <c r="AP77" s="1"/>
  <c r="R87"/>
  <c r="R77" s="1"/>
  <c r="CC37"/>
  <c r="CC87" s="1"/>
  <c r="CC77" s="1"/>
  <c r="AW9"/>
  <c r="AO116" i="8"/>
  <c r="L116"/>
  <c r="M116" s="1"/>
  <c r="O116" s="1"/>
  <c r="P116" s="1"/>
  <c r="BV116" s="1"/>
  <c r="DU102" i="11"/>
  <c r="E101"/>
  <c r="BB99"/>
  <c r="BB94"/>
  <c r="C118"/>
  <c r="BA95"/>
  <c r="BA79"/>
  <c r="BH84"/>
  <c r="M87"/>
  <c r="M77" s="1"/>
  <c r="BA44"/>
  <c r="BA34"/>
  <c r="BA30"/>
  <c r="O80"/>
  <c r="O78" s="1"/>
  <c r="BA17"/>
  <c r="M76"/>
  <c r="K38"/>
  <c r="K37" s="1"/>
  <c r="BI37" s="1"/>
  <c r="BB26"/>
  <c r="BB11"/>
  <c r="L38"/>
  <c r="K27"/>
  <c r="BI27" s="1"/>
  <c r="L27"/>
  <c r="BJ27" s="1"/>
  <c r="DH74"/>
  <c r="BL74"/>
  <c r="AP74"/>
  <c r="Z9"/>
  <c r="J74"/>
  <c r="D9"/>
  <c r="C37"/>
  <c r="C87" s="1"/>
  <c r="C77" s="1"/>
  <c r="AC37"/>
  <c r="DV102"/>
  <c r="F101"/>
  <c r="DU85"/>
  <c r="E84"/>
  <c r="BG49"/>
  <c r="BG47" s="1"/>
  <c r="BC47"/>
  <c r="DR74"/>
  <c r="DB74"/>
  <c r="AL74"/>
  <c r="V74"/>
  <c r="DS49"/>
  <c r="AY47"/>
  <c r="DS47" s="1"/>
  <c r="DV40"/>
  <c r="F38"/>
  <c r="BB104"/>
  <c r="BA107"/>
  <c r="BB78"/>
  <c r="BQ87"/>
  <c r="BQ77" s="1"/>
  <c r="BA60"/>
  <c r="BA56"/>
  <c r="BA52"/>
  <c r="BA36"/>
  <c r="AT87"/>
  <c r="AT77" s="1"/>
  <c r="N87"/>
  <c r="N77" s="1"/>
  <c r="BB62"/>
  <c r="BB58"/>
  <c r="P80"/>
  <c r="BA23"/>
  <c r="BG38"/>
  <c r="BB13"/>
  <c r="DT10"/>
  <c r="BN47"/>
  <c r="BH37"/>
  <c r="BH27"/>
  <c r="BH9" s="1"/>
  <c r="P12"/>
  <c r="T12" s="1"/>
  <c r="DQ74"/>
  <c r="DP9"/>
  <c r="DP74" s="1"/>
  <c r="CV74"/>
  <c r="BX74"/>
  <c r="AH74"/>
  <c r="R74"/>
  <c r="L94"/>
  <c r="BC37"/>
  <c r="H47"/>
  <c r="L47" s="1"/>
  <c r="BJ47" s="1"/>
  <c r="DV85"/>
  <c r="F84"/>
  <c r="F49"/>
  <c r="BD87"/>
  <c r="BD77" s="1"/>
  <c r="BD74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Y76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W110"/>
  <c r="BU109"/>
  <c r="W109"/>
  <c r="BV112"/>
  <c r="X112"/>
  <c r="BV111"/>
  <c r="X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7"/>
  <c r="S97"/>
  <c r="BO96"/>
  <c r="S96"/>
  <c r="BO95"/>
  <c r="S95"/>
  <c r="BV107"/>
  <c r="X107"/>
  <c r="BV106"/>
  <c r="X106"/>
  <c r="BV104"/>
  <c r="X104"/>
  <c r="BV103"/>
  <c r="X103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P80"/>
  <c r="T80"/>
  <c r="BJ78"/>
  <c r="BY55"/>
  <c r="BS47"/>
  <c r="BS39"/>
  <c r="BM38"/>
  <c r="BM37" s="1"/>
  <c r="BO39"/>
  <c r="S39"/>
  <c r="O38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J38"/>
  <c r="BS28"/>
  <c r="BM27"/>
  <c r="BO28"/>
  <c r="S28"/>
  <c r="O27"/>
  <c r="BO27" s="1"/>
  <c r="BO26"/>
  <c r="S26"/>
  <c r="BO25"/>
  <c r="S25"/>
  <c r="BO24"/>
  <c r="S24"/>
  <c r="BO23"/>
  <c r="S23"/>
  <c r="BO22"/>
  <c r="S22"/>
  <c r="BO21"/>
  <c r="S21"/>
  <c r="BO20"/>
  <c r="S20"/>
  <c r="BO19"/>
  <c r="S19"/>
  <c r="BO18"/>
  <c r="S18"/>
  <c r="BO17"/>
  <c r="S17"/>
  <c r="BO13"/>
  <c r="S13"/>
  <c r="BO12"/>
  <c r="S12"/>
  <c r="BI10"/>
  <c r="CC8"/>
  <c r="CE8" s="1"/>
  <c r="CA8"/>
  <c r="BT28"/>
  <c r="BN27"/>
  <c r="BP28"/>
  <c r="T28"/>
  <c r="P27"/>
  <c r="BP27" s="1"/>
  <c r="BP26"/>
  <c r="T26"/>
  <c r="BP25"/>
  <c r="T25"/>
  <c r="BP24"/>
  <c r="T24"/>
  <c r="BP22"/>
  <c r="T22"/>
  <c r="BP21"/>
  <c r="T21"/>
  <c r="BP20"/>
  <c r="T20"/>
  <c r="BP19"/>
  <c r="T19"/>
  <c r="BP17"/>
  <c r="T17"/>
  <c r="BP14"/>
  <c r="T14"/>
  <c r="BP13"/>
  <c r="T13"/>
  <c r="BP12"/>
  <c r="BJ10"/>
  <c r="CD8"/>
  <c r="CF8" s="1"/>
  <c r="CB8"/>
  <c r="P101"/>
  <c r="BU108"/>
  <c r="W108"/>
  <c r="BU105"/>
  <c r="W105"/>
  <c r="BU104"/>
  <c r="W104"/>
  <c r="BU103"/>
  <c r="W103"/>
  <c r="BN86"/>
  <c r="BJ86"/>
  <c r="P86"/>
  <c r="P84" s="1"/>
  <c r="BP84" s="1"/>
  <c r="BV102"/>
  <c r="X102"/>
  <c r="BP100"/>
  <c r="T100"/>
  <c r="BP99"/>
  <c r="T99"/>
  <c r="BP98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BP93"/>
  <c r="T93"/>
  <c r="BT85"/>
  <c r="BN84"/>
  <c r="BP85"/>
  <c r="T85"/>
  <c r="BP83"/>
  <c r="T83"/>
  <c r="BT79"/>
  <c r="BN78"/>
  <c r="BP79"/>
  <c r="T79"/>
  <c r="P78"/>
  <c r="BO61"/>
  <c r="S61"/>
  <c r="BO58"/>
  <c r="S58"/>
  <c r="BO55"/>
  <c r="S55"/>
  <c r="BO53"/>
  <c r="S53"/>
  <c r="BO45"/>
  <c r="S45"/>
  <c r="BO44"/>
  <c r="S44"/>
  <c r="BO43"/>
  <c r="S43"/>
  <c r="BO42"/>
  <c r="S42"/>
  <c r="BO40"/>
  <c r="S40"/>
  <c r="BI38"/>
  <c r="DU16"/>
  <c r="BA16"/>
  <c r="BZ55"/>
  <c r="BT47"/>
  <c r="BT39"/>
  <c r="BN38"/>
  <c r="BP39"/>
  <c r="T39"/>
  <c r="P38"/>
  <c r="BP36"/>
  <c r="T36"/>
  <c r="BP35"/>
  <c r="T35"/>
  <c r="BP34"/>
  <c r="T34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N75" i="11" l="1"/>
  <c r="N76"/>
  <c r="BP30"/>
  <c r="BP32"/>
  <c r="BO101"/>
  <c r="BU106"/>
  <c r="CU87"/>
  <c r="CU77" s="1"/>
  <c r="AK74"/>
  <c r="O47"/>
  <c r="BO47" s="1"/>
  <c r="BO56"/>
  <c r="BP23"/>
  <c r="E91"/>
  <c r="BF87"/>
  <c r="BF77" s="1"/>
  <c r="AX87"/>
  <c r="AX77" s="1"/>
  <c r="AZ37"/>
  <c r="DO87"/>
  <c r="DO77" s="1"/>
  <c r="BK87"/>
  <c r="BK77" s="1"/>
  <c r="F118"/>
  <c r="DV118" s="1"/>
  <c r="DV10"/>
  <c r="BB10"/>
  <c r="O10"/>
  <c r="BO10" s="1"/>
  <c r="BO80"/>
  <c r="W107"/>
  <c r="CA107" s="1"/>
  <c r="T18"/>
  <c r="BO14"/>
  <c r="BV105"/>
  <c r="X110"/>
  <c r="CB110" s="1"/>
  <c r="CJ74"/>
  <c r="S80"/>
  <c r="S78" s="1"/>
  <c r="L9"/>
  <c r="D74"/>
  <c r="AK87"/>
  <c r="AK77" s="1"/>
  <c r="CU74"/>
  <c r="G74"/>
  <c r="AK75"/>
  <c r="AK76"/>
  <c r="DV81"/>
  <c r="BB81"/>
  <c r="P10"/>
  <c r="BP10" s="1"/>
  <c r="BC74"/>
  <c r="C74"/>
  <c r="AT75"/>
  <c r="AT76"/>
  <c r="AS74"/>
  <c r="AS87"/>
  <c r="AS77" s="1"/>
  <c r="F91"/>
  <c r="CC74"/>
  <c r="AD75"/>
  <c r="AD76"/>
  <c r="AZ74"/>
  <c r="AD87"/>
  <c r="AD77" s="1"/>
  <c r="DM74"/>
  <c r="DM87"/>
  <c r="DM77" s="1"/>
  <c r="BH74"/>
  <c r="BH87"/>
  <c r="BH77" s="1"/>
  <c r="DV84"/>
  <c r="BB84"/>
  <c r="AX75"/>
  <c r="AX76"/>
  <c r="AL75"/>
  <c r="AL76"/>
  <c r="DV101"/>
  <c r="BB101"/>
  <c r="DU101"/>
  <c r="BA101"/>
  <c r="AW74"/>
  <c r="AW87"/>
  <c r="AW77" s="1"/>
  <c r="BN37"/>
  <c r="K9"/>
  <c r="K74" s="1"/>
  <c r="AY37"/>
  <c r="BC87"/>
  <c r="BC77" s="1"/>
  <c r="L91"/>
  <c r="BJ91" s="1"/>
  <c r="BJ94"/>
  <c r="P94"/>
  <c r="J75"/>
  <c r="J76"/>
  <c r="DV49"/>
  <c r="F47"/>
  <c r="BB49"/>
  <c r="R75"/>
  <c r="R76"/>
  <c r="DV38"/>
  <c r="BB38"/>
  <c r="DU84"/>
  <c r="BA84"/>
  <c r="Z74"/>
  <c r="Z87"/>
  <c r="Z77" s="1"/>
  <c r="D87"/>
  <c r="D77" s="1"/>
  <c r="L37"/>
  <c r="L74" s="1"/>
  <c r="H37"/>
  <c r="H87" s="1"/>
  <c r="H77" s="1"/>
  <c r="F37"/>
  <c r="DV37" s="1"/>
  <c r="DT37"/>
  <c r="AZ87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DV91"/>
  <c r="BB91"/>
  <c r="U74"/>
  <c r="U87"/>
  <c r="U77" s="1"/>
  <c r="BE74"/>
  <c r="BE87"/>
  <c r="BE77" s="1"/>
  <c r="DA74"/>
  <c r="DA87"/>
  <c r="DA77" s="1"/>
  <c r="AY74"/>
  <c r="DS9"/>
  <c r="DS37"/>
  <c r="AY87"/>
  <c r="BB9"/>
  <c r="DV9"/>
  <c r="DV27"/>
  <c r="BB27"/>
  <c r="AC74"/>
  <c r="AC87"/>
  <c r="AC77" s="1"/>
  <c r="CO74"/>
  <c r="CO87"/>
  <c r="CO77" s="1"/>
  <c r="H74"/>
  <c r="BM94"/>
  <c r="BG91"/>
  <c r="DU91"/>
  <c r="BA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O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T78"/>
  <c r="BV83"/>
  <c r="X83"/>
  <c r="BZ85"/>
  <c r="BU80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J9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3"/>
  <c r="AB103"/>
  <c r="CB104"/>
  <c r="AB104"/>
  <c r="CB105"/>
  <c r="AB105"/>
  <c r="CB106"/>
  <c r="AB106"/>
  <c r="CB107"/>
  <c r="AB107"/>
  <c r="BU95"/>
  <c r="W95"/>
  <c r="BU96"/>
  <c r="W96"/>
  <c r="BU97"/>
  <c r="W97"/>
  <c r="BU98"/>
  <c r="W98"/>
  <c r="BU99"/>
  <c r="W99"/>
  <c r="BU100"/>
  <c r="W100"/>
  <c r="CA102"/>
  <c r="AA102"/>
  <c r="BO86"/>
  <c r="S86"/>
  <c r="S84" s="1"/>
  <c r="BU84" s="1"/>
  <c r="P9"/>
  <c r="BZ11"/>
  <c r="BT10"/>
  <c r="BU11"/>
  <c r="W11"/>
  <c r="S10"/>
  <c r="BM9"/>
  <c r="BM74" s="1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P78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8"/>
  <c r="X18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3"/>
  <c r="W23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V80"/>
  <c r="X80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CA110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G101" s="1"/>
  <c r="AF101" s="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Q49"/>
  <c r="AP49"/>
  <c r="AP47" s="1"/>
  <c r="AN49"/>
  <c r="AM49"/>
  <c r="AM47" s="1"/>
  <c r="AK49"/>
  <c r="AJ49"/>
  <c r="AJ47" s="1"/>
  <c r="AH49"/>
  <c r="AG49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S47"/>
  <c r="AG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O83"/>
  <c r="AL83"/>
  <c r="AK83"/>
  <c r="AH83"/>
  <c r="AH80" s="1"/>
  <c r="AG83"/>
  <c r="AD83"/>
  <c r="AD80" s="1"/>
  <c r="AC83"/>
  <c r="Z83"/>
  <c r="Z80" s="1"/>
  <c r="Y83"/>
  <c r="V83"/>
  <c r="U83"/>
  <c r="R83"/>
  <c r="R80" s="1"/>
  <c r="Q83"/>
  <c r="N83"/>
  <c r="M83"/>
  <c r="J83"/>
  <c r="I83"/>
  <c r="H83"/>
  <c r="H80" s="1"/>
  <c r="G83"/>
  <c r="F83"/>
  <c r="BB83" s="1"/>
  <c r="E83"/>
  <c r="DV83" s="1"/>
  <c r="D83"/>
  <c r="C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D80" s="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AT80"/>
  <c r="AP80"/>
  <c r="AL80"/>
  <c r="V80"/>
  <c r="N80"/>
  <c r="J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D73" s="1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DH46"/>
  <c r="BL46"/>
  <c r="BK46"/>
  <c r="BF46"/>
  <c r="BE46"/>
  <c r="BD46"/>
  <c r="BC46"/>
  <c r="AT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K36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BJ22" s="1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BJ18" s="1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M13"/>
  <c r="L13"/>
  <c r="I13"/>
  <c r="K13" s="1"/>
  <c r="BI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P8" s="1"/>
  <c r="DO9"/>
  <c r="DO8" s="1"/>
  <c r="DN9"/>
  <c r="DM9"/>
  <c r="DH9"/>
  <c r="DH8" s="1"/>
  <c r="DG9"/>
  <c r="DB9"/>
  <c r="DA9"/>
  <c r="CV9"/>
  <c r="CV8" s="1"/>
  <c r="CU9"/>
  <c r="CU8" s="1"/>
  <c r="CP9"/>
  <c r="CO9"/>
  <c r="CJ9"/>
  <c r="CJ8" s="1"/>
  <c r="CI9"/>
  <c r="CI8" s="1"/>
  <c r="CD9"/>
  <c r="CC9"/>
  <c r="BX9"/>
  <c r="BX8" s="1"/>
  <c r="BW9"/>
  <c r="BW8" s="1"/>
  <c r="BR9"/>
  <c r="BQ9"/>
  <c r="BL9"/>
  <c r="BL8" s="1"/>
  <c r="BF9"/>
  <c r="BE9"/>
  <c r="BD9"/>
  <c r="BC9"/>
  <c r="AZ9"/>
  <c r="AX9"/>
  <c r="AT9"/>
  <c r="AT8" s="1"/>
  <c r="AS9"/>
  <c r="AS8" s="1"/>
  <c r="AD9"/>
  <c r="AD8" s="1"/>
  <c r="Z9"/>
  <c r="Z8" s="1"/>
  <c r="V9"/>
  <c r="R9"/>
  <c r="N9"/>
  <c r="N8" s="1"/>
  <c r="J9"/>
  <c r="J8" s="1"/>
  <c r="H9"/>
  <c r="G9"/>
  <c r="DG8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BE8" l="1"/>
  <c r="BE76" s="1"/>
  <c r="BE66" s="1"/>
  <c r="BP91"/>
  <c r="H9" i="9"/>
  <c r="P9"/>
  <c r="X9"/>
  <c r="X87" s="1"/>
  <c r="X77" s="1"/>
  <c r="AD9"/>
  <c r="O37" i="11"/>
  <c r="BO37" s="1"/>
  <c r="W80"/>
  <c r="BJ17" i="5"/>
  <c r="BD8"/>
  <c r="D37"/>
  <c r="K87" i="11"/>
  <c r="BI87" s="1"/>
  <c r="L37" i="5"/>
  <c r="C70"/>
  <c r="CO8"/>
  <c r="R8"/>
  <c r="BC98"/>
  <c r="BO92"/>
  <c r="DV95"/>
  <c r="E9" i="9"/>
  <c r="L9"/>
  <c r="T9"/>
  <c r="T87" s="1"/>
  <c r="T77" s="1"/>
  <c r="AA9"/>
  <c r="R9"/>
  <c r="Q80" i="5"/>
  <c r="AG80"/>
  <c r="BJ90"/>
  <c r="G75" i="11"/>
  <c r="G76"/>
  <c r="DA8" i="5"/>
  <c r="DA63" s="1"/>
  <c r="AC9"/>
  <c r="AC8" s="1"/>
  <c r="G8"/>
  <c r="BC8"/>
  <c r="D9"/>
  <c r="D99" s="1"/>
  <c r="BI16"/>
  <c r="D26"/>
  <c r="BD36"/>
  <c r="BD63" s="1"/>
  <c r="BJ52"/>
  <c r="AB110" i="11"/>
  <c r="AA107"/>
  <c r="F74"/>
  <c r="BB37"/>
  <c r="D75"/>
  <c r="D76"/>
  <c r="BX36" i="5"/>
  <c r="BX63" s="1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BJ67" s="1"/>
  <c r="L70"/>
  <c r="BJ70" s="1"/>
  <c r="BW36"/>
  <c r="CI36"/>
  <c r="CI76" s="1"/>
  <c r="CI66" s="1"/>
  <c r="CU36"/>
  <c r="DG36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BG39"/>
  <c r="BM39" s="1"/>
  <c r="BS39" s="1"/>
  <c r="BY39" s="1"/>
  <c r="CE39" s="1"/>
  <c r="CK39" s="1"/>
  <c r="CQ39" s="1"/>
  <c r="CW39" s="1"/>
  <c r="DC39" s="1"/>
  <c r="DI39" s="1"/>
  <c r="BI42"/>
  <c r="BL36"/>
  <c r="BL63" s="1"/>
  <c r="CJ36"/>
  <c r="CJ63" s="1"/>
  <c r="CV36"/>
  <c r="CV63" s="1"/>
  <c r="DH36"/>
  <c r="DH63" s="1"/>
  <c r="DR46"/>
  <c r="DP36"/>
  <c r="BN67"/>
  <c r="C80"/>
  <c r="L87"/>
  <c r="AW9"/>
  <c r="I9"/>
  <c r="AH9"/>
  <c r="AH8" s="1"/>
  <c r="AH76" s="1"/>
  <c r="AH66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H9" i="8"/>
  <c r="H74" s="1"/>
  <c r="H75" s="1"/>
  <c r="P9"/>
  <c r="X9"/>
  <c r="AD9"/>
  <c r="AP9"/>
  <c r="AP74" s="1"/>
  <c r="BB9"/>
  <c r="BJ9"/>
  <c r="AA47"/>
  <c r="BK47" s="1"/>
  <c r="AC114"/>
  <c r="BG114" s="1"/>
  <c r="C75" i="11"/>
  <c r="C76"/>
  <c r="O87"/>
  <c r="BO87" s="1"/>
  <c r="DU47"/>
  <c r="Z36" i="5"/>
  <c r="E38"/>
  <c r="E37" s="1"/>
  <c r="DV73"/>
  <c r="DT81"/>
  <c r="AJ9" i="8"/>
  <c r="T37"/>
  <c r="T87" s="1"/>
  <c r="T77" s="1"/>
  <c r="K24" i="5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DT37"/>
  <c r="BI39"/>
  <c r="BH46"/>
  <c r="BH36" s="1"/>
  <c r="BR36"/>
  <c r="BR76" s="1"/>
  <c r="BR66" s="1"/>
  <c r="CD36"/>
  <c r="CP36"/>
  <c r="DB36"/>
  <c r="DN36"/>
  <c r="DN76" s="1"/>
  <c r="DN66" s="1"/>
  <c r="E52"/>
  <c r="DV52" s="1"/>
  <c r="Q46"/>
  <c r="Q36" s="1"/>
  <c r="AW46"/>
  <c r="F67"/>
  <c r="BB67" s="1"/>
  <c r="J98"/>
  <c r="L98" s="1"/>
  <c r="BZ67"/>
  <c r="AK69"/>
  <c r="E69" s="1"/>
  <c r="BH70"/>
  <c r="F73"/>
  <c r="BB73" s="1"/>
  <c r="AZ80"/>
  <c r="DT80" s="1"/>
  <c r="BG87"/>
  <c r="BM87" s="1"/>
  <c r="C37" i="10"/>
  <c r="BN87" i="11"/>
  <c r="BN77" s="1"/>
  <c r="AS75"/>
  <c r="AS76"/>
  <c r="BK9" i="5"/>
  <c r="BK8" s="1"/>
  <c r="BK63" s="1"/>
  <c r="D8"/>
  <c r="BJ30"/>
  <c r="DO36"/>
  <c r="BI41"/>
  <c r="AY46"/>
  <c r="DS46" s="1"/>
  <c r="K73"/>
  <c r="DT87"/>
  <c r="L9" i="8"/>
  <c r="AA9"/>
  <c r="AA74" s="1"/>
  <c r="AA76" s="1"/>
  <c r="AV9"/>
  <c r="H8" i="5"/>
  <c r="V8"/>
  <c r="AZ8"/>
  <c r="AZ99" s="1"/>
  <c r="BF8"/>
  <c r="BF63" s="1"/>
  <c r="BF64" s="1"/>
  <c r="AX8"/>
  <c r="E35"/>
  <c r="DU35" s="1"/>
  <c r="AG36"/>
  <c r="AW37"/>
  <c r="AW36" s="1"/>
  <c r="BQ36"/>
  <c r="CC36"/>
  <c r="CO36"/>
  <c r="CO63" s="1"/>
  <c r="DA36"/>
  <c r="DM36"/>
  <c r="DM63" s="1"/>
  <c r="DQ36"/>
  <c r="D46"/>
  <c r="D36" s="1"/>
  <c r="D76" s="1"/>
  <c r="N36"/>
  <c r="AD36"/>
  <c r="AD63" s="1"/>
  <c r="AD64" s="1"/>
  <c r="AH36"/>
  <c r="AL36"/>
  <c r="AP36"/>
  <c r="AX36"/>
  <c r="BJ55"/>
  <c r="E57"/>
  <c r="DV57" s="1"/>
  <c r="K67"/>
  <c r="BT67"/>
  <c r="D67"/>
  <c r="F70"/>
  <c r="BB70" s="1"/>
  <c r="DS73"/>
  <c r="U80"/>
  <c r="AK80"/>
  <c r="AX80"/>
  <c r="BH81"/>
  <c r="Y80"/>
  <c r="AO80"/>
  <c r="K87"/>
  <c r="BI87" s="1"/>
  <c r="J9" i="8"/>
  <c r="R9"/>
  <c r="Z9"/>
  <c r="D94"/>
  <c r="BL94" s="1"/>
  <c r="BI9" i="10"/>
  <c r="BM87" i="11"/>
  <c r="BM77" s="1"/>
  <c r="BI12" i="8"/>
  <c r="DO12" i="11" s="1"/>
  <c r="BH12" i="8"/>
  <c r="DM12" i="11" s="1"/>
  <c r="AT63" i="5"/>
  <c r="AT64" s="1"/>
  <c r="DP63"/>
  <c r="BJ10"/>
  <c r="L9"/>
  <c r="L26"/>
  <c r="DR26"/>
  <c r="DT26" s="1"/>
  <c r="V36"/>
  <c r="V63" s="1"/>
  <c r="BB38"/>
  <c r="F37"/>
  <c r="F46"/>
  <c r="L48"/>
  <c r="BJ48" s="1"/>
  <c r="DU57"/>
  <c r="BD80"/>
  <c r="F81"/>
  <c r="K83"/>
  <c r="O83" s="1"/>
  <c r="DS83"/>
  <c r="AY80"/>
  <c r="DS80" s="1"/>
  <c r="BH87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BI24"/>
  <c r="K25"/>
  <c r="M25"/>
  <c r="BH26"/>
  <c r="M28"/>
  <c r="M26" s="1"/>
  <c r="I26"/>
  <c r="I8" s="1"/>
  <c r="K28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G70"/>
  <c r="BI72"/>
  <c r="K70"/>
  <c r="DS72"/>
  <c r="AY70"/>
  <c r="DS70" s="1"/>
  <c r="BJ73"/>
  <c r="P87"/>
  <c r="BJ37" i="8"/>
  <c r="N63" i="5"/>
  <c r="N64" s="1"/>
  <c r="DS19"/>
  <c r="AY9"/>
  <c r="AY8" s="1"/>
  <c r="DS37"/>
  <c r="AY36"/>
  <c r="AY76" s="1"/>
  <c r="E68"/>
  <c r="AK67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DS28"/>
  <c r="DQ26"/>
  <c r="DQ8" s="1"/>
  <c r="DQ63" s="1"/>
  <c r="DQ64" s="1"/>
  <c r="AW26"/>
  <c r="AW8" s="1"/>
  <c r="J36"/>
  <c r="J63" s="1"/>
  <c r="J64" s="1"/>
  <c r="R36"/>
  <c r="R76" s="1"/>
  <c r="R66" s="1"/>
  <c r="K54"/>
  <c r="O54" s="1"/>
  <c r="G46"/>
  <c r="AS46"/>
  <c r="AS36" s="1"/>
  <c r="C46"/>
  <c r="I46"/>
  <c r="U46"/>
  <c r="U36" s="1"/>
  <c r="BG67"/>
  <c r="BI67" s="1"/>
  <c r="G80"/>
  <c r="AJ37" i="8"/>
  <c r="AP37"/>
  <c r="AV37"/>
  <c r="AV74" s="1"/>
  <c r="BB37"/>
  <c r="BB74" s="1"/>
  <c r="BH37"/>
  <c r="BH74" s="1"/>
  <c r="D117"/>
  <c r="M117"/>
  <c r="AC37" i="9"/>
  <c r="BG74" i="11"/>
  <c r="CC63" i="5"/>
  <c r="CC64" s="1"/>
  <c r="BJ13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C76" s="1"/>
  <c r="BC66" s="1"/>
  <c r="BJ39"/>
  <c r="BJ42"/>
  <c r="BI43"/>
  <c r="K48"/>
  <c r="BI48" s="1"/>
  <c r="K55"/>
  <c r="BI57"/>
  <c r="K60"/>
  <c r="I98"/>
  <c r="K98" s="1"/>
  <c r="DT67"/>
  <c r="CR67"/>
  <c r="K81"/>
  <c r="BG81"/>
  <c r="BG80" s="1"/>
  <c r="L83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DG63"/>
  <c r="DG64" s="1"/>
  <c r="DO63"/>
  <c r="DO64" s="1"/>
  <c r="BJ12"/>
  <c r="P13"/>
  <c r="BP13" s="1"/>
  <c r="BM15"/>
  <c r="BS15" s="1"/>
  <c r="BY15" s="1"/>
  <c r="CE15" s="1"/>
  <c r="CK15" s="1"/>
  <c r="CQ15" s="1"/>
  <c r="CW15" s="1"/>
  <c r="DC15" s="1"/>
  <c r="DI15" s="1"/>
  <c r="DS26"/>
  <c r="BJ29"/>
  <c r="BI32"/>
  <c r="BJ37"/>
  <c r="Y36"/>
  <c r="BE37"/>
  <c r="BE36" s="1"/>
  <c r="BJ60"/>
  <c r="BD98"/>
  <c r="BD99" s="1"/>
  <c r="DQ98"/>
  <c r="DQ99" s="1"/>
  <c r="BJ74"/>
  <c r="C73"/>
  <c r="DS81"/>
  <c r="BS87"/>
  <c r="BY87" s="1"/>
  <c r="CE87" s="1"/>
  <c r="CK87" s="1"/>
  <c r="CQ87" s="1"/>
  <c r="CW87" s="1"/>
  <c r="DC87" s="1"/>
  <c r="DI87" s="1"/>
  <c r="DV92"/>
  <c r="DV94"/>
  <c r="DV96"/>
  <c r="AG37" i="8"/>
  <c r="AG74" s="1"/>
  <c r="AS37"/>
  <c r="BE37"/>
  <c r="E114"/>
  <c r="F114" s="1"/>
  <c r="F9" i="9"/>
  <c r="N9"/>
  <c r="V9"/>
  <c r="E9" i="10"/>
  <c r="L9"/>
  <c r="T9"/>
  <c r="AA9"/>
  <c r="AJ9"/>
  <c r="AV9"/>
  <c r="AV74" s="1"/>
  <c r="AV75" s="1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E74" s="1"/>
  <c r="C9"/>
  <c r="F9"/>
  <c r="N9"/>
  <c r="V9"/>
  <c r="AC9"/>
  <c r="AC74" s="1"/>
  <c r="AC75" s="1"/>
  <c r="AM9"/>
  <c r="AS9"/>
  <c r="AS74" s="1"/>
  <c r="AS75" s="1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BJ74"/>
  <c r="BJ75" s="1"/>
  <c r="F9" i="10"/>
  <c r="Q117" i="8"/>
  <c r="AU117" s="1"/>
  <c r="AV117" s="1"/>
  <c r="Q116"/>
  <c r="Q115"/>
  <c r="AG37" i="9"/>
  <c r="P87" i="11"/>
  <c r="BP87" s="1"/>
  <c r="S94"/>
  <c r="O91"/>
  <c r="BO91" s="1"/>
  <c r="BO94"/>
  <c r="BT94"/>
  <c r="BN91"/>
  <c r="H37" i="9"/>
  <c r="H74" s="1"/>
  <c r="P37"/>
  <c r="P74" s="1"/>
  <c r="X37"/>
  <c r="D49"/>
  <c r="BL49" s="1"/>
  <c r="AE84"/>
  <c r="AE101" i="10"/>
  <c r="C37" i="9"/>
  <c r="C87" s="1"/>
  <c r="C77" s="1"/>
  <c r="BS94" i="11"/>
  <c r="BM91"/>
  <c r="H75"/>
  <c r="H76"/>
  <c r="AC75"/>
  <c r="AC76"/>
  <c r="F75"/>
  <c r="F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E74" s="1"/>
  <c r="E75" s="1"/>
  <c r="G38"/>
  <c r="AF38" s="1"/>
  <c r="J37"/>
  <c r="N37"/>
  <c r="N87" s="1"/>
  <c r="N77" s="1"/>
  <c r="R37"/>
  <c r="V37"/>
  <c r="V87" s="1"/>
  <c r="V77" s="1"/>
  <c r="Z37"/>
  <c r="AD37"/>
  <c r="AD87" s="1"/>
  <c r="AD77" s="1"/>
  <c r="G10" i="10"/>
  <c r="J9"/>
  <c r="J87" s="1"/>
  <c r="J77" s="1"/>
  <c r="N9"/>
  <c r="R9"/>
  <c r="R87" s="1"/>
  <c r="R77" s="1"/>
  <c r="V9"/>
  <c r="Z9"/>
  <c r="BA37" i="11"/>
  <c r="R74" i="10"/>
  <c r="R75" s="1"/>
  <c r="AE10" i="9"/>
  <c r="AE27"/>
  <c r="BB9" i="10"/>
  <c r="BE9"/>
  <c r="BH9"/>
  <c r="BJ9"/>
  <c r="BJ74" s="1"/>
  <c r="BJ76" s="1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H74" s="1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X74" i="9"/>
  <c r="X75" s="1"/>
  <c r="I15"/>
  <c r="AI15" s="1"/>
  <c r="L37"/>
  <c r="T37"/>
  <c r="AP37"/>
  <c r="AS37"/>
  <c r="AV37"/>
  <c r="AY37"/>
  <c r="BB37"/>
  <c r="BE37"/>
  <c r="BH37"/>
  <c r="BI37"/>
  <c r="BJ37"/>
  <c r="BJ87" s="1"/>
  <c r="BJ77" s="1"/>
  <c r="F37" i="10"/>
  <c r="D10" i="9"/>
  <c r="BL10" s="1"/>
  <c r="AC9"/>
  <c r="AC74" s="1"/>
  <c r="AC75" s="1"/>
  <c r="AJ9"/>
  <c r="AJ87" s="1"/>
  <c r="AJ77" s="1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D47"/>
  <c r="BL47" s="1"/>
  <c r="G49"/>
  <c r="AF49" s="1"/>
  <c r="F114"/>
  <c r="G114" s="1"/>
  <c r="G78"/>
  <c r="AF78" s="1"/>
  <c r="G81"/>
  <c r="AF81" s="1"/>
  <c r="G94"/>
  <c r="AF94" s="1"/>
  <c r="AE94"/>
  <c r="G101"/>
  <c r="AF101" s="1"/>
  <c r="C9" i="10"/>
  <c r="C74" s="1"/>
  <c r="C75" s="1"/>
  <c r="D27"/>
  <c r="BL27" s="1"/>
  <c r="AE27"/>
  <c r="D38"/>
  <c r="BL38" s="1"/>
  <c r="L37"/>
  <c r="L87" s="1"/>
  <c r="L77" s="1"/>
  <c r="P37"/>
  <c r="T37"/>
  <c r="X37"/>
  <c r="X74" s="1"/>
  <c r="AE38"/>
  <c r="AJ37"/>
  <c r="AM37"/>
  <c r="AP37"/>
  <c r="AS37"/>
  <c r="AS87" s="1"/>
  <c r="AS77" s="1"/>
  <c r="AV37"/>
  <c r="AY37"/>
  <c r="BB37"/>
  <c r="BB74" s="1"/>
  <c r="BB75" s="1"/>
  <c r="BE37"/>
  <c r="BE87" s="1"/>
  <c r="BE77" s="1"/>
  <c r="BH37"/>
  <c r="BH74" s="1"/>
  <c r="BH75" s="1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AH101"/>
  <c r="AK101" s="1"/>
  <c r="AN101" s="1"/>
  <c r="AQ101" s="1"/>
  <c r="AT101" s="1"/>
  <c r="AW101" s="1"/>
  <c r="AZ101" s="1"/>
  <c r="BC101" s="1"/>
  <c r="BF101" s="1"/>
  <c r="L74" i="9"/>
  <c r="L75" s="1"/>
  <c r="G47"/>
  <c r="AF47" s="1"/>
  <c r="N74" i="10"/>
  <c r="N75" s="1"/>
  <c r="V74"/>
  <c r="V75" s="1"/>
  <c r="AG37"/>
  <c r="AE101" i="8"/>
  <c r="AH101" s="1"/>
  <c r="AK101" s="1"/>
  <c r="AN101" s="1"/>
  <c r="AQ101" s="1"/>
  <c r="AT101" s="1"/>
  <c r="AW101" s="1"/>
  <c r="AZ101" s="1"/>
  <c r="BC101" s="1"/>
  <c r="BF101" s="1"/>
  <c r="AM74"/>
  <c r="AM75" s="1"/>
  <c r="BI74"/>
  <c r="AA37"/>
  <c r="AA87" s="1"/>
  <c r="C37"/>
  <c r="G38"/>
  <c r="AF38" s="1"/>
  <c r="J37"/>
  <c r="J74" s="1"/>
  <c r="N37"/>
  <c r="R37"/>
  <c r="V37"/>
  <c r="Z37"/>
  <c r="Z74" s="1"/>
  <c r="AD37"/>
  <c r="AD74" s="1"/>
  <c r="D49"/>
  <c r="BL49" s="1"/>
  <c r="AE49"/>
  <c r="G78"/>
  <c r="AF78" s="1"/>
  <c r="G81"/>
  <c r="AF81" s="1"/>
  <c r="D84"/>
  <c r="BL84" s="1"/>
  <c r="AE81"/>
  <c r="G84"/>
  <c r="AF84" s="1"/>
  <c r="D10"/>
  <c r="AB10" s="1"/>
  <c r="D27"/>
  <c r="BL27" s="1"/>
  <c r="AE38"/>
  <c r="X74"/>
  <c r="X75" s="1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AE47" i="8"/>
  <c r="AE37" s="1"/>
  <c r="E91"/>
  <c r="AC91"/>
  <c r="D101"/>
  <c r="BL101" s="1"/>
  <c r="I101"/>
  <c r="AI101" s="1"/>
  <c r="D9" i="9"/>
  <c r="G10"/>
  <c r="AF10" s="1"/>
  <c r="I16"/>
  <c r="AI16" s="1"/>
  <c r="D91"/>
  <c r="BL91" s="1"/>
  <c r="E91"/>
  <c r="AC91"/>
  <c r="D101"/>
  <c r="BL101" s="1"/>
  <c r="I101"/>
  <c r="AI101" s="1"/>
  <c r="D10" i="10"/>
  <c r="AE10"/>
  <c r="AE9" s="1"/>
  <c r="AA37"/>
  <c r="AA87" s="1"/>
  <c r="D49"/>
  <c r="BL49" s="1"/>
  <c r="E114"/>
  <c r="AC114"/>
  <c r="BG114" s="1"/>
  <c r="BJ114"/>
  <c r="G94"/>
  <c r="AF94" s="1"/>
  <c r="DR114" i="1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C74" i="9"/>
  <c r="C75" s="1"/>
  <c r="N74"/>
  <c r="N75" s="1"/>
  <c r="R74"/>
  <c r="R75" s="1"/>
  <c r="Z74"/>
  <c r="Z75" s="1"/>
  <c r="T74" i="10"/>
  <c r="T75" s="1"/>
  <c r="AP74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AF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P74"/>
  <c r="BP9"/>
  <c r="CG102"/>
  <c r="AE102"/>
  <c r="CA100"/>
  <c r="AA100"/>
  <c r="CA99"/>
  <c r="AA99"/>
  <c r="CA98"/>
  <c r="AA98"/>
  <c r="CA97"/>
  <c r="AA97"/>
  <c r="CA96"/>
  <c r="AA96"/>
  <c r="CA95"/>
  <c r="AA95"/>
  <c r="CH107"/>
  <c r="AF107"/>
  <c r="CH106"/>
  <c r="AF106"/>
  <c r="CH105"/>
  <c r="AF105"/>
  <c r="CH104"/>
  <c r="AF104"/>
  <c r="CH103"/>
  <c r="AF103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CG107"/>
  <c r="AE107"/>
  <c r="CG106"/>
  <c r="AE106"/>
  <c r="CG105"/>
  <c r="AE105"/>
  <c r="CG104"/>
  <c r="AE104"/>
  <c r="CG103"/>
  <c r="AE103"/>
  <c r="CA101"/>
  <c r="AA101"/>
  <c r="BZ86"/>
  <c r="CE82"/>
  <c r="BY81"/>
  <c r="CF85"/>
  <c r="BZ84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P77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S9"/>
  <c r="S87" s="1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5"/>
  <c r="L76"/>
  <c r="CA92"/>
  <c r="AA92"/>
  <c r="CA80"/>
  <c r="AA80"/>
  <c r="CB83"/>
  <c r="AB83"/>
  <c r="BV78"/>
  <c r="CB39"/>
  <c r="AB39"/>
  <c r="X38"/>
  <c r="BS9"/>
  <c r="BS74" s="1"/>
  <c r="O74"/>
  <c r="BO9"/>
  <c r="CA16"/>
  <c r="AA16"/>
  <c r="CA15"/>
  <c r="AA15"/>
  <c r="CB11"/>
  <c r="AB11"/>
  <c r="X10"/>
  <c r="T84"/>
  <c r="BV84" s="1"/>
  <c r="O77"/>
  <c r="AF131" i="9"/>
  <c r="AF131" i="8"/>
  <c r="AF128" i="10"/>
  <c r="AK28"/>
  <c r="AH27"/>
  <c r="AM8"/>
  <c r="AN8" s="1"/>
  <c r="AL8"/>
  <c r="AK11"/>
  <c r="AH10"/>
  <c r="AA74"/>
  <c r="AA76" s="1"/>
  <c r="BK37"/>
  <c r="AK39"/>
  <c r="AH38"/>
  <c r="AK55"/>
  <c r="AH47"/>
  <c r="AK79"/>
  <c r="AH78"/>
  <c r="AK82"/>
  <c r="AH81"/>
  <c r="AK85"/>
  <c r="AI8"/>
  <c r="BK9"/>
  <c r="T76"/>
  <c r="V76"/>
  <c r="AB10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V87"/>
  <c r="V77" s="1"/>
  <c r="X87"/>
  <c r="X77" s="1"/>
  <c r="AM87"/>
  <c r="AM77" s="1"/>
  <c r="AP87"/>
  <c r="AP77" s="1"/>
  <c r="AY87"/>
  <c r="AY77" s="1"/>
  <c r="BB87"/>
  <c r="BB77" s="1"/>
  <c r="AB15"/>
  <c r="AB16"/>
  <c r="AK92"/>
  <c r="I94"/>
  <c r="G91"/>
  <c r="AF91" s="1"/>
  <c r="AH94"/>
  <c r="AK94" s="1"/>
  <c r="AN94" s="1"/>
  <c r="AQ94" s="1"/>
  <c r="AT94" s="1"/>
  <c r="AW94" s="1"/>
  <c r="AZ94" s="1"/>
  <c r="BC94" s="1"/>
  <c r="BF94" s="1"/>
  <c r="BI87"/>
  <c r="BI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AA118"/>
  <c r="C118"/>
  <c r="C76"/>
  <c r="D118"/>
  <c r="BL118" s="1"/>
  <c r="BI118"/>
  <c r="BK37"/>
  <c r="AK39"/>
  <c r="AH38"/>
  <c r="AK55"/>
  <c r="AH47"/>
  <c r="AK79"/>
  <c r="AH78"/>
  <c r="AK82"/>
  <c r="AH81"/>
  <c r="AK85"/>
  <c r="AI8"/>
  <c r="AB9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E87"/>
  <c r="E77" s="1"/>
  <c r="F87"/>
  <c r="F77" s="1"/>
  <c r="H87"/>
  <c r="H77" s="1"/>
  <c r="L87"/>
  <c r="L77" s="1"/>
  <c r="P87"/>
  <c r="P77" s="1"/>
  <c r="R87"/>
  <c r="R77" s="1"/>
  <c r="Z87"/>
  <c r="Z77" s="1"/>
  <c r="AG87"/>
  <c r="AG77" s="1"/>
  <c r="AY87"/>
  <c r="AY77" s="1"/>
  <c r="BE87"/>
  <c r="BE77" s="1"/>
  <c r="K15"/>
  <c r="AB15"/>
  <c r="K16"/>
  <c r="AB16"/>
  <c r="AK92"/>
  <c r="I94"/>
  <c r="AH94"/>
  <c r="AK94" s="1"/>
  <c r="AN94" s="1"/>
  <c r="AQ94" s="1"/>
  <c r="AT94" s="1"/>
  <c r="AW94" s="1"/>
  <c r="AZ94" s="1"/>
  <c r="BC94" s="1"/>
  <c r="BF94" s="1"/>
  <c r="AE91"/>
  <c r="H114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D118"/>
  <c r="BL118" s="1"/>
  <c r="BI118"/>
  <c r="AK39"/>
  <c r="AH38"/>
  <c r="AK55"/>
  <c r="AH47"/>
  <c r="AK79"/>
  <c r="AH78"/>
  <c r="AK82"/>
  <c r="AH81"/>
  <c r="AK85"/>
  <c r="AI8"/>
  <c r="X76"/>
  <c r="AC76"/>
  <c r="AM76"/>
  <c r="BJ76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P87"/>
  <c r="P77" s="1"/>
  <c r="R87"/>
  <c r="R77" s="1"/>
  <c r="X87"/>
  <c r="X77" s="1"/>
  <c r="Z87"/>
  <c r="Z77" s="1"/>
  <c r="AC87"/>
  <c r="AC77" s="1"/>
  <c r="AM87"/>
  <c r="AM77" s="1"/>
  <c r="AP87"/>
  <c r="AP77" s="1"/>
  <c r="AS87"/>
  <c r="AS77" s="1"/>
  <c r="BE87"/>
  <c r="BE77" s="1"/>
  <c r="AC118"/>
  <c r="AK92"/>
  <c r="I94"/>
  <c r="AH94"/>
  <c r="AK94" s="1"/>
  <c r="AN94" s="1"/>
  <c r="AQ94" s="1"/>
  <c r="AT94" s="1"/>
  <c r="AW94" s="1"/>
  <c r="AZ94" s="1"/>
  <c r="BC94" s="1"/>
  <c r="BF94" s="1"/>
  <c r="BI87"/>
  <c r="BI77" s="1"/>
  <c r="BI88" s="1"/>
  <c r="BJ87"/>
  <c r="BJ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BM9"/>
  <c r="AY99"/>
  <c r="AY63"/>
  <c r="AY64" s="1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G65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BP28"/>
  <c r="BK76"/>
  <c r="BK66" s="1"/>
  <c r="DP64"/>
  <c r="DU11"/>
  <c r="DV11"/>
  <c r="BV24"/>
  <c r="X24"/>
  <c r="BS27"/>
  <c r="BM26"/>
  <c r="BP30"/>
  <c r="T30"/>
  <c r="S32"/>
  <c r="BO32"/>
  <c r="T35"/>
  <c r="BP35"/>
  <c r="O38"/>
  <c r="BZ38"/>
  <c r="T41"/>
  <c r="BP41"/>
  <c r="BP7"/>
  <c r="N65"/>
  <c r="BF65"/>
  <c r="BJ9"/>
  <c r="BJ65" s="1"/>
  <c r="DP65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BI25"/>
  <c r="P27"/>
  <c r="BI28"/>
  <c r="O29"/>
  <c r="BA29"/>
  <c r="DU29"/>
  <c r="O30"/>
  <c r="AL30"/>
  <c r="P31"/>
  <c r="DT31"/>
  <c r="P32"/>
  <c r="AL32"/>
  <c r="O33"/>
  <c r="BA33"/>
  <c r="DU33"/>
  <c r="O34"/>
  <c r="AK34"/>
  <c r="O35"/>
  <c r="BJ35"/>
  <c r="DV35"/>
  <c r="J76"/>
  <c r="J66" s="1"/>
  <c r="N76"/>
  <c r="N66" s="1"/>
  <c r="V76"/>
  <c r="V66" s="1"/>
  <c r="Z76"/>
  <c r="Z66" s="1"/>
  <c r="AX76"/>
  <c r="AX66" s="1"/>
  <c r="BD76"/>
  <c r="BD66" s="1"/>
  <c r="BF76"/>
  <c r="BF66" s="1"/>
  <c r="BL76"/>
  <c r="BL66" s="1"/>
  <c r="BX76"/>
  <c r="BX66" s="1"/>
  <c r="CD76"/>
  <c r="CD66" s="1"/>
  <c r="CJ76"/>
  <c r="CJ66" s="1"/>
  <c r="CP76"/>
  <c r="CP66" s="1"/>
  <c r="CV76"/>
  <c r="CV66" s="1"/>
  <c r="DH76"/>
  <c r="DH66" s="1"/>
  <c r="DP76"/>
  <c r="DP66" s="1"/>
  <c r="DP77" s="1"/>
  <c r="BG38"/>
  <c r="P39"/>
  <c r="O41"/>
  <c r="BA41"/>
  <c r="BJ41"/>
  <c r="DV41"/>
  <c r="P42"/>
  <c r="DV42"/>
  <c r="DU42"/>
  <c r="S52"/>
  <c r="BO52"/>
  <c r="BM46"/>
  <c r="BS54"/>
  <c r="BI55"/>
  <c r="O55"/>
  <c r="O60"/>
  <c r="BI60"/>
  <c r="AL12"/>
  <c r="AL13"/>
  <c r="M14"/>
  <c r="M15"/>
  <c r="Q15" s="1"/>
  <c r="U15" s="1"/>
  <c r="O16"/>
  <c r="AL16"/>
  <c r="Q17"/>
  <c r="AL17"/>
  <c r="AL18"/>
  <c r="M19"/>
  <c r="P19"/>
  <c r="AL19"/>
  <c r="M20"/>
  <c r="Q20" s="1"/>
  <c r="AL21"/>
  <c r="AL22"/>
  <c r="O23"/>
  <c r="O24"/>
  <c r="Q24"/>
  <c r="U24" s="1"/>
  <c r="AL24"/>
  <c r="Q25"/>
  <c r="O27"/>
  <c r="BA27"/>
  <c r="T28"/>
  <c r="AL28"/>
  <c r="P29"/>
  <c r="U30"/>
  <c r="O31"/>
  <c r="BA31"/>
  <c r="AG32"/>
  <c r="P33"/>
  <c r="P34"/>
  <c r="BA35"/>
  <c r="BQ76"/>
  <c r="BQ66" s="1"/>
  <c r="BW76"/>
  <c r="BW66" s="1"/>
  <c r="CC76"/>
  <c r="CC66" s="1"/>
  <c r="CO76"/>
  <c r="CO66" s="1"/>
  <c r="CU76"/>
  <c r="CU66" s="1"/>
  <c r="DG76"/>
  <c r="DG66" s="1"/>
  <c r="DM76"/>
  <c r="DM66" s="1"/>
  <c r="DO76"/>
  <c r="DO66" s="1"/>
  <c r="I37"/>
  <c r="P38"/>
  <c r="O39"/>
  <c r="BA39"/>
  <c r="O42"/>
  <c r="BA42"/>
  <c r="BS68"/>
  <c r="BM67"/>
  <c r="DV69"/>
  <c r="DU69"/>
  <c r="BA69"/>
  <c r="BS71"/>
  <c r="BM70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T68"/>
  <c r="BI73"/>
  <c r="BF98"/>
  <c r="DS68"/>
  <c r="AY67"/>
  <c r="S69"/>
  <c r="BO69"/>
  <c r="T72"/>
  <c r="BP72"/>
  <c r="O81"/>
  <c r="BI81"/>
  <c r="BJ83"/>
  <c r="P83"/>
  <c r="L80"/>
  <c r="BA48"/>
  <c r="P54"/>
  <c r="DT55"/>
  <c r="BJ81"/>
  <c r="X91"/>
  <c r="BV91"/>
  <c r="P69"/>
  <c r="BI69"/>
  <c r="BA70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N87"/>
  <c r="BT87" s="1"/>
  <c r="BZ87" s="1"/>
  <c r="CF87" s="1"/>
  <c r="CL87" s="1"/>
  <c r="CR87" s="1"/>
  <c r="CX87" s="1"/>
  <c r="DD87" s="1"/>
  <c r="DJ87" s="1"/>
  <c r="BC99"/>
  <c r="BE98"/>
  <c r="DU98"/>
  <c r="BV93"/>
  <c r="X93"/>
  <c r="BV95"/>
  <c r="X95"/>
  <c r="O68"/>
  <c r="BA68"/>
  <c r="O71"/>
  <c r="BA71"/>
  <c r="BA72"/>
  <c r="BA73"/>
  <c r="P74"/>
  <c r="P75"/>
  <c r="BJ75"/>
  <c r="BN75"/>
  <c r="P82"/>
  <c r="P84"/>
  <c r="P85"/>
  <c r="BJ87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X96"/>
  <c r="S92"/>
  <c r="BA92"/>
  <c r="S93"/>
  <c r="BA93"/>
  <c r="S94"/>
  <c r="BA94"/>
  <c r="S95"/>
  <c r="BA95"/>
  <c r="S96"/>
  <c r="BA96"/>
  <c r="P111"/>
  <c r="O111"/>
  <c r="L75" i="8" l="1"/>
  <c r="L76"/>
  <c r="AG75"/>
  <c r="AG76"/>
  <c r="CO64" i="5"/>
  <c r="CO65"/>
  <c r="AP75" i="8"/>
  <c r="AP76"/>
  <c r="DA64" i="5"/>
  <c r="DA65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R76"/>
  <c r="BD114" i="11"/>
  <c r="D91" i="8"/>
  <c r="AY74" i="10"/>
  <c r="AY76" s="1"/>
  <c r="DV87" i="11"/>
  <c r="BQ63" i="5"/>
  <c r="BA57"/>
  <c r="K80"/>
  <c r="BM81"/>
  <c r="DQ65"/>
  <c r="BV25"/>
  <c r="L87" i="8"/>
  <c r="L77" s="1"/>
  <c r="X76" i="9"/>
  <c r="AA87"/>
  <c r="BC114" i="11"/>
  <c r="T74" i="9"/>
  <c r="C36" i="5"/>
  <c r="BH8"/>
  <c r="BH76" s="1"/>
  <c r="BH66" s="1"/>
  <c r="AH63"/>
  <c r="AH64" s="1"/>
  <c r="CV64"/>
  <c r="CV65"/>
  <c r="AE9" i="9"/>
  <c r="R63" i="5"/>
  <c r="BX64"/>
  <c r="BX65"/>
  <c r="BD64"/>
  <c r="BD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AJ87"/>
  <c r="AJ77" s="1"/>
  <c r="E87"/>
  <c r="E77" s="1"/>
  <c r="AG74"/>
  <c r="L74"/>
  <c r="L75" s="1"/>
  <c r="AD74"/>
  <c r="AD75" s="1"/>
  <c r="AG74" i="9"/>
  <c r="AG76" s="1"/>
  <c r="AY74" i="8"/>
  <c r="R74"/>
  <c r="R75" s="1"/>
  <c r="DB63" i="5"/>
  <c r="X75" i="10"/>
  <c r="X76"/>
  <c r="T75" i="9"/>
  <c r="T76"/>
  <c r="E75" i="8"/>
  <c r="E76"/>
  <c r="AD76" i="10"/>
  <c r="BB75" i="8"/>
  <c r="BB76"/>
  <c r="DM64" i="5"/>
  <c r="DM65"/>
  <c r="BQ64"/>
  <c r="BQ65"/>
  <c r="BK64"/>
  <c r="BK65"/>
  <c r="P75" i="9"/>
  <c r="P76"/>
  <c r="BJ87" i="10"/>
  <c r="BJ77" s="1"/>
  <c r="BJ88" s="1"/>
  <c r="AX63" i="5"/>
  <c r="AX64" s="1"/>
  <c r="X92"/>
  <c r="DS76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J76"/>
  <c r="Z76"/>
  <c r="AD114" i="10"/>
  <c r="AE114" s="1"/>
  <c r="BH87"/>
  <c r="BH77" s="1"/>
  <c r="AG87"/>
  <c r="AG77" s="1"/>
  <c r="C87"/>
  <c r="C77" s="1"/>
  <c r="AJ74"/>
  <c r="AJ75" s="1"/>
  <c r="H114" i="11"/>
  <c r="H118" s="1"/>
  <c r="AE9" i="8"/>
  <c r="G37"/>
  <c r="V74"/>
  <c r="V76" s="1"/>
  <c r="AD74" i="9"/>
  <c r="AM74" i="10"/>
  <c r="T87"/>
  <c r="T77" s="1"/>
  <c r="F74" i="9"/>
  <c r="F76" s="1"/>
  <c r="BH87"/>
  <c r="BH77" s="1"/>
  <c r="AV87"/>
  <c r="AV77" s="1"/>
  <c r="C76" i="5"/>
  <c r="DS36"/>
  <c r="D63"/>
  <c r="CP63"/>
  <c r="AB81" i="10"/>
  <c r="BJ75"/>
  <c r="BI74" i="9"/>
  <c r="BI75" s="1"/>
  <c r="AY74"/>
  <c r="AY75" s="1"/>
  <c r="F74" i="10"/>
  <c r="F75" s="1"/>
  <c r="AE37" i="9"/>
  <c r="BE74" i="10"/>
  <c r="AS74"/>
  <c r="AS75" s="1"/>
  <c r="DQ114" i="11"/>
  <c r="C87" i="8"/>
  <c r="C77" s="1"/>
  <c r="P74" i="10"/>
  <c r="J74" i="9"/>
  <c r="J75" s="1"/>
  <c r="BG8" i="5"/>
  <c r="CD63"/>
  <c r="AE87" i="8"/>
  <c r="AE77" s="1"/>
  <c r="N74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H75" i="10"/>
  <c r="H76"/>
  <c r="J75"/>
  <c r="J76"/>
  <c r="AG75"/>
  <c r="AG76"/>
  <c r="H75" i="9"/>
  <c r="H76"/>
  <c r="BH75" i="8"/>
  <c r="BH76"/>
  <c r="AW63" i="5"/>
  <c r="AW76"/>
  <c r="AW66" s="1"/>
  <c r="C63"/>
  <c r="BI76" i="10"/>
  <c r="BI75"/>
  <c r="AY75"/>
  <c r="AM75"/>
  <c r="AM76"/>
  <c r="P75" i="8"/>
  <c r="P76"/>
  <c r="P75" i="10"/>
  <c r="P76"/>
  <c r="BE75"/>
  <c r="BE76"/>
  <c r="BE64" i="5"/>
  <c r="BE65"/>
  <c r="AV75" i="8"/>
  <c r="AV76"/>
  <c r="V64" i="5"/>
  <c r="V65"/>
  <c r="AG75" i="9"/>
  <c r="AY76" i="8"/>
  <c r="AY75"/>
  <c r="AS76" i="5"/>
  <c r="AS66" s="1"/>
  <c r="AS63"/>
  <c r="D64"/>
  <c r="D65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DO65"/>
  <c r="CU65"/>
  <c r="BW65"/>
  <c r="AY65"/>
  <c r="BJ88" i="8"/>
  <c r="G91"/>
  <c r="AF91" s="1"/>
  <c r="BH87"/>
  <c r="BH77" s="1"/>
  <c r="AV87"/>
  <c r="AV77" s="1"/>
  <c r="AJ87"/>
  <c r="AJ77" s="1"/>
  <c r="BE76"/>
  <c r="AS76"/>
  <c r="AF10"/>
  <c r="T76"/>
  <c r="H76"/>
  <c r="AB94" i="9"/>
  <c r="G91"/>
  <c r="AF91" s="1"/>
  <c r="J87"/>
  <c r="J77" s="1"/>
  <c r="BI76"/>
  <c r="AC76"/>
  <c r="V76"/>
  <c r="N76"/>
  <c r="E76"/>
  <c r="AB84" i="10"/>
  <c r="P87"/>
  <c r="P77" s="1"/>
  <c r="H87"/>
  <c r="H77" s="1"/>
  <c r="BB76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DO77"/>
  <c r="Q28"/>
  <c r="Q26" s="1"/>
  <c r="DS65"/>
  <c r="AB101" i="8"/>
  <c r="AB78"/>
  <c r="AD87"/>
  <c r="AD77" s="1"/>
  <c r="V87"/>
  <c r="V77" s="1"/>
  <c r="N87"/>
  <c r="N77" s="1"/>
  <c r="BI87" i="9"/>
  <c r="BI77" s="1"/>
  <c r="BI88" s="1"/>
  <c r="AS76"/>
  <c r="AB78" i="10"/>
  <c r="BH76"/>
  <c r="AV76"/>
  <c r="R76"/>
  <c r="C76"/>
  <c r="AE37"/>
  <c r="AE87" s="1"/>
  <c r="AE77" s="1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F117" i="8"/>
  <c r="DQ118" i="11"/>
  <c r="AE87" i="9"/>
  <c r="AE77" s="1"/>
  <c r="Z74" i="10"/>
  <c r="Z75" s="1"/>
  <c r="AD75" i="8"/>
  <c r="AD76"/>
  <c r="F76" i="10"/>
  <c r="AE74" i="9"/>
  <c r="AM74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D74" s="1"/>
  <c r="G37"/>
  <c r="G74" s="1"/>
  <c r="Z75" i="8"/>
  <c r="Z76"/>
  <c r="J75"/>
  <c r="J76"/>
  <c r="C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BL9" i="9"/>
  <c r="DG75" i="11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T77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G114"/>
  <c r="AH114" s="1"/>
  <c r="AI94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A75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H91"/>
  <c r="AE76"/>
  <c r="AE75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91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Y18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71"/>
  <c r="BS70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K36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AG21"/>
  <c r="AK21" s="1"/>
  <c r="Q19"/>
  <c r="U19" s="1"/>
  <c r="Y19" s="1"/>
  <c r="AG18"/>
  <c r="AK18" s="1"/>
  <c r="U17"/>
  <c r="AG16"/>
  <c r="AK16" s="1"/>
  <c r="U12"/>
  <c r="Y12" s="1"/>
  <c r="AP32"/>
  <c r="F32" s="1"/>
  <c r="BB32" s="1"/>
  <c r="Y24"/>
  <c r="Y22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AY66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BN76" s="1"/>
  <c r="AP10"/>
  <c r="BL91" i="8" l="1"/>
  <c r="AB91"/>
  <c r="BP80" i="5"/>
  <c r="G74" i="10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AW64"/>
  <c r="AW65"/>
  <c r="E18"/>
  <c r="BA18" s="1"/>
  <c r="AO21"/>
  <c r="E21" s="1"/>
  <c r="DV21" s="1"/>
  <c r="AG20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C64"/>
  <c r="C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D75" i="9"/>
  <c r="D76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G75" i="10"/>
  <c r="G76"/>
  <c r="BN12" i="11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K87"/>
  <c r="AK77" s="1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74" s="1"/>
  <c r="AK75" s="1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DU18" i="5"/>
  <c r="AO16"/>
  <c r="E16" s="1"/>
  <c r="DU21"/>
  <c r="AK20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U80" s="1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K7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3" s="1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AK13"/>
  <c r="Y14"/>
  <c r="BH64" l="1"/>
  <c r="BH65"/>
  <c r="AK74" i="10"/>
  <c r="AK75" s="1"/>
  <c r="AH76" i="8"/>
  <c r="W25" i="5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A77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K76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K76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CA25"/>
  <c r="AA25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AA28"/>
  <c r="DU16"/>
  <c r="BA16"/>
  <c r="DV16"/>
  <c r="AK19"/>
  <c r="AO19" s="1"/>
  <c r="BT65"/>
  <c r="AG17"/>
  <c r="DU22"/>
  <c r="BA22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W26"/>
  <c r="CA26" s="1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AB77" i="11" l="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R87"/>
  <c r="CR77" s="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N77" i="9"/>
  <c r="AW3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P114"/>
  <c r="Q114" s="1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Q74" s="1"/>
  <c r="AQ75" s="1"/>
  <c r="AU15"/>
  <c r="S15"/>
  <c r="AU16"/>
  <c r="S16"/>
  <c r="AR94"/>
  <c r="Q94"/>
  <c r="AI87"/>
  <c r="I77"/>
  <c r="AO78"/>
  <c r="AN76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G80" s="1"/>
  <c r="CH83"/>
  <c r="AF83"/>
  <c r="CE73"/>
  <c r="CK74"/>
  <c r="CG82"/>
  <c r="AE82"/>
  <c r="CG85"/>
  <c r="AE85"/>
  <c r="BQ99"/>
  <c r="BS98"/>
  <c r="CN44"/>
  <c r="AJ44"/>
  <c r="CR54"/>
  <c r="CL46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CL36"/>
  <c r="BY63"/>
  <c r="O76"/>
  <c r="CG73" l="1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Q76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DU28"/>
  <c r="BY64"/>
  <c r="BY65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R36"/>
  <c r="CH80"/>
  <c r="CH70"/>
  <c r="AT87" i="9" l="1"/>
  <c r="AT77" s="1"/>
  <c r="AT87" i="10"/>
  <c r="AW37" i="8"/>
  <c r="AW37" i="9"/>
  <c r="E26" i="5"/>
  <c r="BA26" s="1"/>
  <c r="CE63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AT77" i="10"/>
  <c r="CW87" i="11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DK85"/>
  <c r="AU84"/>
  <c r="DK84" s="1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W74" s="1"/>
  <c r="AW75" s="1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W74" s="1"/>
  <c r="AW75" s="1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J9"/>
  <c r="CT10"/>
  <c r="AN10"/>
  <c r="CN9"/>
  <c r="CN65" s="1"/>
  <c r="AF8"/>
  <c r="AQ52"/>
  <c r="CY52"/>
  <c r="AQ69"/>
  <c r="CY69"/>
  <c r="DD54"/>
  <c r="CX46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A7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CE64"/>
  <c r="CE65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CM37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K63"/>
  <c r="CL65"/>
  <c r="CX36"/>
  <c r="W76"/>
  <c r="DU26" l="1"/>
  <c r="CR76"/>
  <c r="CS80"/>
  <c r="AM77" i="11"/>
  <c r="CR66" i="5"/>
  <c r="CR6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W76" i="10"/>
  <c r="AR74" i="11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C84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Q37"/>
  <c r="CQ36" s="1"/>
  <c r="CQ76" s="1"/>
  <c r="CQ66" s="1"/>
  <c r="DJ54"/>
  <c r="DJ4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Q63"/>
  <c r="CS73"/>
  <c r="CK64"/>
  <c r="CK65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CY38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0" s="1"/>
  <c r="CZ71"/>
  <c r="CX73"/>
  <c r="DJ36"/>
  <c r="CS38"/>
  <c r="CT70"/>
  <c r="BC37" i="8" l="1"/>
  <c r="BC37" i="9"/>
  <c r="AZ87"/>
  <c r="AZ77" s="1"/>
  <c r="AV87" i="11"/>
  <c r="DL87" s="1"/>
  <c r="CX76" i="5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F84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X66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CQ65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BF74" i="10"/>
  <c r="BF75" s="1"/>
  <c r="BF74" i="8"/>
  <c r="BF75" s="1"/>
  <c r="BF76" i="9"/>
  <c r="O114" i="8"/>
  <c r="Z114" i="11"/>
  <c r="Y114"/>
  <c r="CV118"/>
  <c r="CX118" s="1"/>
  <c r="CX114"/>
  <c r="BF76" i="10"/>
  <c r="BC76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DE87"/>
  <c r="AU87"/>
  <c r="DK87" s="1"/>
  <c r="AJ64"/>
  <c r="AJ65"/>
  <c r="AE64"/>
  <c r="AE65"/>
  <c r="DL81"/>
  <c r="AV80"/>
  <c r="DL80" s="1"/>
  <c r="CY36"/>
  <c r="AM7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L67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C76" i="9" l="1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<sst xmlns="http://schemas.openxmlformats.org/spreadsheetml/2006/main" count="3597" uniqueCount="204">
  <si>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</si>
  <si>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</si>
  <si>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</si>
  <si>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</si>
  <si>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</si>
  <si>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</si>
  <si>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</si>
  <si>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</si>
  <si>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</si>
  <si>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</si>
  <si>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</si>
  <si>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</si>
  <si>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</si>
  <si>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</si>
  <si>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</si>
  <si>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</si>
  <si>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</si>
  <si>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</si>
  <si>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</si>
  <si>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</si>
  <si>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</si>
  <si>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</si>
  <si>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</si>
  <si>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</si>
  <si>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</si>
  <si>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</si>
  <si>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</si>
  <si>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</si>
  <si>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</si>
  <si>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</si>
  <si>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</si>
  <si>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</si>
  <si>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</si>
  <si>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</si>
  <si>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</si>
  <si>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</si>
  <si>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</si>
  <si>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</si>
  <si>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</si>
  <si>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</si>
  <si>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</si>
  <si>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</si>
  <si>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</si>
  <si>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</si>
  <si>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</si>
  <si>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</si>
  <si>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</si>
  <si>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</si>
  <si>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</si>
  <si>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</si>
  <si>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</si>
  <si>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</si>
  <si>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</si>
  <si>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</si>
  <si>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</si>
  <si>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</si>
  <si>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</si>
  <si>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</si>
  <si>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</si>
  <si>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</si>
  <si>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</si>
  <si>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</si>
  <si>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</si>
  <si>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</si>
  <si>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</si>
  <si>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</si>
  <si>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</si>
  <si>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</si>
  <si>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</si>
  <si>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</si>
  <si>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</si>
  <si>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</si>
  <si>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</si>
  <si>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</si>
  <si>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</si>
  <si>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</si>
  <si>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</si>
  <si>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</si>
  <si>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</si>
  <si>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</si>
  <si>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</si>
  <si>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</si>
  <si>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</si>
  <si>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</si>
  <si>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</si>
  <si>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</si>
  <si>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</si>
  <si>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</si>
  <si>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</si>
  <si>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</si>
  <si>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</si>
  <si>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</si>
  <si>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</si>
  <si>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</si>
  <si>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</si>
  <si>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</si>
  <si>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</si>
  <si>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</si>
  <si>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</si>
  <si>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</si>
  <si>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</si>
  <si>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</si>
  <si>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</si>
  <si>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</si>
  <si>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</si>
  <si>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</si>
  <si>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</si>
  <si>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</si>
  <si>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</si>
  <si>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</si>
  <si>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</si>
  <si>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</si>
  <si>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</si>
  <si>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</si>
  <si>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</si>
  <si>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</si>
  <si>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</si>
  <si>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</si>
  <si>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</si>
  <si>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</si>
  <si>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</si>
  <si>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</si>
  <si>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</si>
  <si>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</si>
  <si>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</si>
  <si>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</si>
  <si>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</si>
  <si>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</si>
  <si>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</si>
  <si>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</si>
  <si>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</si>
  <si>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</si>
  <si>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</si>
  <si>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</si>
  <si>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</si>
  <si>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</si>
  <si>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</si>
  <si>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</si>
  <si>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</si>
  <si>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</si>
  <si>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</si>
  <si>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</si>
  <si>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</si>
  <si>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</si>
  <si>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</si>
  <si>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</si>
  <si>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</si>
  <si>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</si>
  <si>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</si>
  <si>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</si>
  <si>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</si>
  <si>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</si>
  <si>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</si>
  <si>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</si>
  <si>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</si>
  <si>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</si>
  <si>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</si>
  <si>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</si>
  <si>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</si>
  <si>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</si>
  <si>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</si>
  <si>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</si>
  <si>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</si>
  <si>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</si>
  <si>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</si>
  <si>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</si>
  <si>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</si>
  <si>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</si>
  <si>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</si>
  <si>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</si>
  <si>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</si>
  <si>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</si>
  <si>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консолиди-                       рованный бюджет</t>
  </si>
  <si>
    <t>в т.ч. бюджет района (округа)</t>
  </si>
  <si>
    <t>Собственные доходы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</si>
  <si>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</si>
  <si>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</si>
  <si>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</si>
  <si>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</si>
  <si>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</si>
  <si>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</si>
  <si>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</si>
  <si>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</si>
  <si>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</si>
  <si>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</si>
  <si>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Приложение 3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</si>
  <si>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</si>
  <si>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на 01.04.21г(на отчетную дату)</t>
  </si>
  <si>
    <t>на 01.04.20г( на отчетную дату аналогично текущему финансовому году)</t>
  </si>
  <si>
    <t>- земельный налог, в т.ч.:</t>
  </si>
  <si>
    <t>организаций</t>
  </si>
  <si>
    <t>физических лиц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</si>
  <si>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</si>
  <si>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</si>
  <si>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</si>
  <si>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</si>
  <si>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</si>
  <si>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доходы от оказания платных услуг (работ)</t>
  </si>
  <si>
    <t>доходы от компенсации затрат государства, в т.ч.:</t>
  </si>
  <si>
    <t>родительская плата</t>
  </si>
  <si>
    <t>земельных участков до разграничения</t>
  </si>
  <si>
    <t>земельных участков после разграничения</t>
  </si>
  <si>
    <t>задолженность по КБК, действующих до 01.01.2020 года</t>
  </si>
  <si>
    <t>Исполнение бюджета муниципального района на 01.04.2021г. В сравнении  с соответствующим периодом прошлого года</t>
  </si>
</sst>
</file>

<file path=xl/styles.xml><?xml version="1.0" encoding="utf-8"?>
<styleSheet xmlns="http://schemas.openxmlformats.org/spreadsheetml/2006/main">
  <numFmts count="4">
    <numFmt numFmtId="164" formatCode="#,##0_ ;[Red]\-#,##0\ "/>
    <numFmt numFmtId="165" formatCode="#,##0.00;[Red]#,##0.00"/>
    <numFmt numFmtId="166" formatCode="#,##0.0"/>
    <numFmt numFmtId="167" formatCode="#,##0.000"/>
  </numFmts>
  <fonts count="57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3"/>
      <name val="Times New Roman Greek"/>
      <charset val="204"/>
    </font>
    <font>
      <b/>
      <i/>
      <sz val="12"/>
      <name val="Times New Roman Cyr"/>
      <charset val="204"/>
    </font>
    <font>
      <b/>
      <sz val="9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80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3" xfId="0" applyNumberFormat="1" applyFont="1" applyFill="1" applyBorder="1" applyAlignment="1" applyProtection="1">
      <alignment horizontal="center" vertical="center" wrapText="1"/>
    </xf>
    <xf numFmtId="3" fontId="17" fillId="0" borderId="3" xfId="0" applyNumberFormat="1" applyFont="1" applyFill="1" applyBorder="1" applyAlignment="1" applyProtection="1">
      <alignment horizontal="center" vertical="center" wrapText="1"/>
    </xf>
    <xf numFmtId="9" fontId="5" fillId="0" borderId="3" xfId="1" applyFont="1" applyFill="1" applyBorder="1" applyAlignment="1" applyProtection="1">
      <alignment horizontal="center" vertical="center" wrapText="1"/>
    </xf>
    <xf numFmtId="3" fontId="5" fillId="0" borderId="3" xfId="0" applyNumberFormat="1" applyFont="1" applyFill="1" applyBorder="1" applyAlignment="1" applyProtection="1">
      <alignment horizontal="center" vertical="center" wrapText="1"/>
    </xf>
    <xf numFmtId="9" fontId="9" fillId="0" borderId="3" xfId="1" applyFont="1" applyFill="1" applyBorder="1" applyAlignment="1" applyProtection="1">
      <alignment horizontal="center" vertical="center" wrapText="1"/>
    </xf>
    <xf numFmtId="3" fontId="9" fillId="0" borderId="3" xfId="0" applyNumberFormat="1" applyFont="1" applyFill="1" applyBorder="1" applyAlignment="1" applyProtection="1">
      <alignment horizontal="center" vertical="center" wrapText="1"/>
    </xf>
    <xf numFmtId="4" fontId="19" fillId="0" borderId="3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Alignment="1" applyProtection="1">
      <alignment horizontal="center" vertical="top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49" fontId="5" fillId="0" borderId="3" xfId="0" applyNumberFormat="1" applyFont="1" applyFill="1" applyBorder="1" applyAlignment="1" applyProtection="1">
      <alignment horizontal="center" vertical="center" wrapText="1"/>
    </xf>
    <xf numFmtId="49" fontId="17" fillId="0" borderId="3" xfId="0" applyNumberFormat="1" applyFont="1" applyFill="1" applyBorder="1" applyAlignment="1" applyProtection="1">
      <alignment horizontal="center" vertical="center" wrapText="1"/>
    </xf>
    <xf numFmtId="49" fontId="19" fillId="0" borderId="2" xfId="0" applyNumberFormat="1" applyFont="1" applyFill="1" applyBorder="1" applyAlignment="1" applyProtection="1">
      <alignment horizontal="left" vertical="center" wrapText="1"/>
    </xf>
    <xf numFmtId="49" fontId="19" fillId="0" borderId="3" xfId="0" applyNumberFormat="1" applyFont="1" applyFill="1" applyBorder="1" applyAlignment="1" applyProtection="1">
      <alignment horizontal="center" vertical="center" wrapText="1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3" fontId="3" fillId="0" borderId="3" xfId="0" applyNumberFormat="1" applyFont="1" applyFill="1" applyBorder="1" applyProtection="1">
      <protection locked="0"/>
    </xf>
    <xf numFmtId="0" fontId="0" fillId="0" borderId="0" xfId="0" applyFill="1"/>
    <xf numFmtId="4" fontId="5" fillId="0" borderId="3" xfId="0" applyNumberFormat="1" applyFont="1" applyFill="1" applyBorder="1" applyAlignment="1" applyProtection="1">
      <alignment horizontal="center" vertical="center" wrapText="1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2" fontId="17" fillId="0" borderId="3" xfId="0" applyNumberFormat="1" applyFont="1" applyFill="1" applyBorder="1" applyAlignment="1" applyProtection="1">
      <alignment horizontal="center" vertical="center" wrapText="1"/>
    </xf>
    <xf numFmtId="3" fontId="17" fillId="0" borderId="1" xfId="0" applyNumberFormat="1" applyFont="1" applyFill="1" applyBorder="1" applyAlignment="1" applyProtection="1">
      <alignment horizontal="center" vertical="center" wrapText="1"/>
    </xf>
    <xf numFmtId="2" fontId="19" fillId="0" borderId="3" xfId="0" applyNumberFormat="1" applyFont="1" applyFill="1" applyBorder="1" applyAlignment="1" applyProtection="1">
      <alignment horizontal="center" vertical="center" wrapText="1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167" fontId="19" fillId="0" borderId="3" xfId="0" applyNumberFormat="1" applyFont="1" applyFill="1" applyBorder="1" applyAlignment="1" applyProtection="1">
      <alignment horizontal="center" vertical="center" wrapText="1"/>
    </xf>
    <xf numFmtId="166" fontId="17" fillId="0" borderId="3" xfId="0" applyNumberFormat="1" applyFont="1" applyFill="1" applyBorder="1" applyAlignment="1" applyProtection="1">
      <alignment horizontal="center" vertical="center" wrapText="1"/>
    </xf>
    <xf numFmtId="165" fontId="17" fillId="0" borderId="3" xfId="0" applyNumberFormat="1" applyFont="1" applyFill="1" applyBorder="1" applyAlignment="1" applyProtection="1">
      <alignment horizontal="center" vertical="center" wrapText="1"/>
    </xf>
    <xf numFmtId="4" fontId="17" fillId="0" borderId="3" xfId="0" applyNumberFormat="1" applyFont="1" applyFill="1" applyBorder="1" applyAlignment="1" applyProtection="1">
      <alignment horizontal="center" vertical="center" wrapText="1"/>
    </xf>
    <xf numFmtId="166" fontId="19" fillId="0" borderId="3" xfId="0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/>
    <xf numFmtId="3" fontId="12" fillId="0" borderId="5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Border="1"/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164" fontId="17" fillId="0" borderId="20" xfId="0" applyNumberFormat="1" applyFont="1" applyFill="1" applyBorder="1" applyAlignment="1" applyProtection="1">
      <alignment horizontal="left" vertical="center" wrapText="1"/>
    </xf>
    <xf numFmtId="164" fontId="17" fillId="0" borderId="2" xfId="0" applyNumberFormat="1" applyFont="1" applyFill="1" applyBorder="1" applyAlignment="1" applyProtection="1">
      <alignment horizontal="left" vertical="center" wrapText="1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4" fillId="0" borderId="3" xfId="0" applyNumberFormat="1" applyFont="1" applyFill="1" applyBorder="1" applyAlignment="1" applyProtection="1">
      <alignment horizontal="center" vertical="top" wrapText="1"/>
      <protection locked="0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19" fillId="0" borderId="2" xfId="0" applyNumberFormat="1" applyFont="1" applyFill="1" applyBorder="1" applyAlignment="1" applyProtection="1">
      <alignment horizontal="left" vertical="center" wrapText="1"/>
    </xf>
    <xf numFmtId="49" fontId="54" fillId="0" borderId="20" xfId="0" applyNumberFormat="1" applyFont="1" applyFill="1" applyBorder="1" applyAlignment="1" applyProtection="1">
      <alignment horizontal="left" vertical="center" wrapText="1"/>
    </xf>
    <xf numFmtId="49" fontId="54" fillId="0" borderId="2" xfId="0" applyNumberFormat="1" applyFont="1" applyFill="1" applyBorder="1" applyAlignment="1" applyProtection="1">
      <alignment horizontal="left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49" fontId="9" fillId="0" borderId="20" xfId="0" applyNumberFormat="1" applyFont="1" applyFill="1" applyBorder="1" applyAlignment="1" applyProtection="1">
      <alignment horizontal="center" vertical="center" wrapText="1"/>
    </xf>
    <xf numFmtId="49" fontId="9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/>
    <xf numFmtId="3" fontId="5" fillId="0" borderId="20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3" xfId="0" applyNumberFormat="1" applyFont="1" applyFill="1" applyBorder="1" applyAlignment="1" applyProtection="1">
      <alignment horizontal="center" vertical="center" wrapText="1"/>
    </xf>
    <xf numFmtId="3" fontId="55" fillId="0" borderId="3" xfId="0" applyNumberFormat="1" applyFont="1" applyFill="1" applyBorder="1" applyAlignment="1" applyProtection="1">
      <alignment horizontal="center" vertical="center" wrapText="1"/>
    </xf>
    <xf numFmtId="3" fontId="56" fillId="0" borderId="3" xfId="0" applyNumberFormat="1" applyFont="1" applyFill="1" applyBorder="1" applyAlignment="1" applyProtection="1">
      <alignment horizontal="center" vertical="center" wrapText="1"/>
    </xf>
    <xf numFmtId="3" fontId="2" fillId="0" borderId="8" xfId="0" applyNumberFormat="1" applyFont="1" applyFill="1" applyBorder="1" applyAlignment="1" applyProtection="1">
      <alignment horizontal="center" wrapText="1"/>
      <protection locked="0"/>
    </xf>
    <xf numFmtId="3" fontId="2" fillId="0" borderId="0" xfId="0" applyNumberFormat="1" applyFont="1" applyFill="1" applyBorder="1" applyAlignment="1" applyProtection="1">
      <alignment horizont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88" t="e">
        <f>#REF!</f>
        <v>#REF!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268" ht="18.75" customHeight="1">
      <c r="A2" s="3"/>
      <c r="C2" s="294" t="s">
        <v>0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</row>
    <row r="3" spans="1:268" ht="15.75" customHeight="1">
      <c r="C3" s="294" t="s">
        <v>1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  <c r="CG3" s="294"/>
      <c r="CH3" s="294"/>
      <c r="CI3" s="294"/>
      <c r="CJ3" s="294"/>
      <c r="CK3" s="294"/>
      <c r="CL3" s="294"/>
      <c r="CM3" s="294"/>
      <c r="CN3" s="294"/>
      <c r="CO3" s="294"/>
      <c r="CP3" s="294"/>
      <c r="CQ3" s="294"/>
      <c r="CR3" s="294"/>
      <c r="CS3" s="294"/>
      <c r="CT3" s="294"/>
      <c r="CU3" s="294"/>
      <c r="CV3" s="294"/>
      <c r="CW3" s="294"/>
      <c r="CX3" s="294"/>
      <c r="CY3" s="294"/>
      <c r="CZ3" s="294"/>
      <c r="DA3" s="294"/>
      <c r="DB3" s="294"/>
      <c r="DC3" s="294"/>
      <c r="DD3" s="294"/>
      <c r="DE3" s="294"/>
      <c r="DF3" s="294"/>
      <c r="DG3" s="294"/>
      <c r="DH3" s="294"/>
      <c r="DI3" s="294"/>
      <c r="DJ3" s="294"/>
      <c r="DK3" s="294"/>
      <c r="DL3" s="294"/>
      <c r="DM3" s="294"/>
      <c r="DN3" s="294"/>
      <c r="DO3" s="294"/>
      <c r="DP3" s="294"/>
      <c r="DQ3" s="294"/>
      <c r="DR3" s="294"/>
      <c r="DS3" s="294"/>
      <c r="DT3" s="294"/>
      <c r="DU3" s="294"/>
      <c r="DV3" s="294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77" t="s">
        <v>3</v>
      </c>
      <c r="B5" s="278"/>
      <c r="C5" s="283" t="str">
        <f>'бюджет округа (района)'!C5</f>
        <v>2014 год</v>
      </c>
      <c r="D5" s="284"/>
      <c r="E5" s="285">
        <f>'бюджет округа (района)'!D5:Z5</f>
        <v>0</v>
      </c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>
        <f>'бюджет округа (района)'!AA5:BL5</f>
        <v>0</v>
      </c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85"/>
      <c r="DR5" s="285"/>
      <c r="DS5" s="285"/>
      <c r="DT5" s="285"/>
      <c r="DU5" s="285"/>
      <c r="DV5" s="285"/>
      <c r="DW5" s="9"/>
    </row>
    <row r="6" spans="1:268" s="120" customFormat="1" ht="16.5" customHeight="1">
      <c r="A6" s="279"/>
      <c r="B6" s="280"/>
      <c r="C6" s="286" t="s">
        <v>149</v>
      </c>
      <c r="D6" s="286"/>
      <c r="E6" s="287" t="s">
        <v>149</v>
      </c>
      <c r="F6" s="287"/>
      <c r="G6" s="286" t="s">
        <v>8</v>
      </c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 t="s">
        <v>150</v>
      </c>
      <c r="AZ6" s="286"/>
      <c r="BA6" s="275" t="s">
        <v>96</v>
      </c>
      <c r="BB6" s="275"/>
      <c r="BC6" s="276" t="s">
        <v>10</v>
      </c>
      <c r="BD6" s="276"/>
      <c r="BE6" s="276"/>
      <c r="BF6" s="276"/>
      <c r="BG6" s="276"/>
      <c r="BH6" s="276"/>
      <c r="BI6" s="276"/>
      <c r="BJ6" s="276"/>
      <c r="BK6" s="276"/>
      <c r="BL6" s="276"/>
      <c r="BM6" s="276"/>
      <c r="BN6" s="276"/>
      <c r="BO6" s="276"/>
      <c r="BP6" s="276"/>
      <c r="BQ6" s="276"/>
      <c r="BR6" s="276"/>
      <c r="BS6" s="276"/>
      <c r="BT6" s="276"/>
      <c r="BU6" s="276"/>
      <c r="BV6" s="276"/>
      <c r="BW6" s="276"/>
      <c r="BX6" s="276"/>
      <c r="BY6" s="276"/>
      <c r="BZ6" s="276"/>
      <c r="CA6" s="276"/>
      <c r="CB6" s="276"/>
      <c r="CC6" s="276"/>
      <c r="CD6" s="276"/>
      <c r="CE6" s="276"/>
      <c r="CF6" s="276"/>
      <c r="CG6" s="276"/>
      <c r="CH6" s="276"/>
      <c r="CI6" s="276"/>
      <c r="CJ6" s="276"/>
      <c r="CK6" s="276"/>
      <c r="CL6" s="276"/>
      <c r="CM6" s="276"/>
      <c r="CN6" s="276"/>
      <c r="CO6" s="276"/>
      <c r="CP6" s="276"/>
      <c r="CQ6" s="276"/>
      <c r="CR6" s="276"/>
      <c r="CS6" s="276"/>
      <c r="CT6" s="276"/>
      <c r="CU6" s="276"/>
      <c r="CV6" s="276"/>
      <c r="CW6" s="276"/>
      <c r="CX6" s="276"/>
      <c r="CY6" s="276"/>
      <c r="CZ6" s="276"/>
      <c r="DA6" s="276"/>
      <c r="DB6" s="276"/>
      <c r="DC6" s="276"/>
      <c r="DD6" s="276"/>
      <c r="DE6" s="276"/>
      <c r="DF6" s="276"/>
      <c r="DG6" s="276"/>
      <c r="DH6" s="276"/>
      <c r="DI6" s="276"/>
      <c r="DJ6" s="276"/>
      <c r="DK6" s="276"/>
      <c r="DL6" s="276"/>
      <c r="DM6" s="276"/>
      <c r="DN6" s="276"/>
      <c r="DO6" s="276"/>
      <c r="DP6" s="276"/>
      <c r="DQ6" s="289" t="s">
        <v>125</v>
      </c>
      <c r="DR6" s="290"/>
      <c r="DS6" s="293" t="s">
        <v>126</v>
      </c>
      <c r="DT6" s="293"/>
      <c r="DU6" s="293" t="s">
        <v>96</v>
      </c>
      <c r="DV6" s="293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79"/>
      <c r="B7" s="280"/>
      <c r="C7" s="286"/>
      <c r="D7" s="286"/>
      <c r="E7" s="287"/>
      <c r="F7" s="287"/>
      <c r="G7" s="270" t="s">
        <v>11</v>
      </c>
      <c r="H7" s="270"/>
      <c r="I7" s="270" t="s">
        <v>12</v>
      </c>
      <c r="J7" s="270"/>
      <c r="K7" s="272" t="s">
        <v>70</v>
      </c>
      <c r="L7" s="272"/>
      <c r="M7" s="270" t="s">
        <v>13</v>
      </c>
      <c r="N7" s="270"/>
      <c r="O7" s="272" t="s">
        <v>14</v>
      </c>
      <c r="P7" s="272"/>
      <c r="Q7" s="270" t="s">
        <v>15</v>
      </c>
      <c r="R7" s="270"/>
      <c r="S7" s="272" t="s">
        <v>81</v>
      </c>
      <c r="T7" s="272"/>
      <c r="U7" s="270" t="s">
        <v>16</v>
      </c>
      <c r="V7" s="270"/>
      <c r="W7" s="272" t="s">
        <v>82</v>
      </c>
      <c r="X7" s="272"/>
      <c r="Y7" s="270" t="s">
        <v>17</v>
      </c>
      <c r="Z7" s="270"/>
      <c r="AA7" s="272" t="s">
        <v>83</v>
      </c>
      <c r="AB7" s="272"/>
      <c r="AC7" s="270" t="s">
        <v>18</v>
      </c>
      <c r="AD7" s="270"/>
      <c r="AE7" s="272" t="s">
        <v>84</v>
      </c>
      <c r="AF7" s="272"/>
      <c r="AG7" s="270" t="s">
        <v>19</v>
      </c>
      <c r="AH7" s="270"/>
      <c r="AI7" s="272" t="s">
        <v>85</v>
      </c>
      <c r="AJ7" s="272"/>
      <c r="AK7" s="270" t="s">
        <v>20</v>
      </c>
      <c r="AL7" s="270"/>
      <c r="AM7" s="272" t="s">
        <v>86</v>
      </c>
      <c r="AN7" s="272"/>
      <c r="AO7" s="270" t="s">
        <v>21</v>
      </c>
      <c r="AP7" s="270"/>
      <c r="AQ7" s="272" t="s">
        <v>87</v>
      </c>
      <c r="AR7" s="272"/>
      <c r="AS7" s="270" t="s">
        <v>22</v>
      </c>
      <c r="AT7" s="270"/>
      <c r="AU7" s="272" t="s">
        <v>88</v>
      </c>
      <c r="AV7" s="272"/>
      <c r="AW7" s="270" t="s">
        <v>23</v>
      </c>
      <c r="AX7" s="270"/>
      <c r="AY7" s="286"/>
      <c r="AZ7" s="286"/>
      <c r="BA7" s="275"/>
      <c r="BB7" s="275"/>
      <c r="BC7" s="270" t="s">
        <v>11</v>
      </c>
      <c r="BD7" s="270"/>
      <c r="BE7" s="270" t="s">
        <v>12</v>
      </c>
      <c r="BF7" s="270"/>
      <c r="BG7" s="272" t="s">
        <v>70</v>
      </c>
      <c r="BH7" s="272"/>
      <c r="BI7" s="273" t="s">
        <v>96</v>
      </c>
      <c r="BJ7" s="274"/>
      <c r="BK7" s="270" t="s">
        <v>13</v>
      </c>
      <c r="BL7" s="270"/>
      <c r="BM7" s="272" t="s">
        <v>14</v>
      </c>
      <c r="BN7" s="272"/>
      <c r="BO7" s="273" t="s">
        <v>96</v>
      </c>
      <c r="BP7" s="274"/>
      <c r="BQ7" s="270" t="s">
        <v>15</v>
      </c>
      <c r="BR7" s="270"/>
      <c r="BS7" s="272" t="s">
        <v>81</v>
      </c>
      <c r="BT7" s="272"/>
      <c r="BU7" s="273" t="s">
        <v>96</v>
      </c>
      <c r="BV7" s="274"/>
      <c r="BW7" s="270" t="s">
        <v>141</v>
      </c>
      <c r="BX7" s="270"/>
      <c r="BY7" s="272" t="s">
        <v>82</v>
      </c>
      <c r="BZ7" s="272"/>
      <c r="CA7" s="273" t="s">
        <v>96</v>
      </c>
      <c r="CB7" s="274"/>
      <c r="CC7" s="270" t="s">
        <v>17</v>
      </c>
      <c r="CD7" s="270"/>
      <c r="CE7" s="272" t="s">
        <v>83</v>
      </c>
      <c r="CF7" s="272"/>
      <c r="CG7" s="273" t="s">
        <v>96</v>
      </c>
      <c r="CH7" s="274"/>
      <c r="CI7" s="270" t="s">
        <v>18</v>
      </c>
      <c r="CJ7" s="270"/>
      <c r="CK7" s="272" t="s">
        <v>84</v>
      </c>
      <c r="CL7" s="272"/>
      <c r="CM7" s="273" t="s">
        <v>96</v>
      </c>
      <c r="CN7" s="274"/>
      <c r="CO7" s="270" t="s">
        <v>19</v>
      </c>
      <c r="CP7" s="270"/>
      <c r="CQ7" s="272" t="s">
        <v>85</v>
      </c>
      <c r="CR7" s="272"/>
      <c r="CS7" s="273" t="s">
        <v>96</v>
      </c>
      <c r="CT7" s="274"/>
      <c r="CU7" s="270" t="s">
        <v>20</v>
      </c>
      <c r="CV7" s="270"/>
      <c r="CW7" s="272" t="s">
        <v>86</v>
      </c>
      <c r="CX7" s="272"/>
      <c r="CY7" s="273" t="s">
        <v>96</v>
      </c>
      <c r="CZ7" s="274"/>
      <c r="DA7" s="270" t="s">
        <v>21</v>
      </c>
      <c r="DB7" s="270"/>
      <c r="DC7" s="272" t="s">
        <v>87</v>
      </c>
      <c r="DD7" s="272"/>
      <c r="DE7" s="273" t="s">
        <v>96</v>
      </c>
      <c r="DF7" s="274"/>
      <c r="DG7" s="270" t="s">
        <v>22</v>
      </c>
      <c r="DH7" s="270"/>
      <c r="DI7" s="272" t="s">
        <v>88</v>
      </c>
      <c r="DJ7" s="272"/>
      <c r="DK7" s="273" t="s">
        <v>96</v>
      </c>
      <c r="DL7" s="274"/>
      <c r="DM7" s="270" t="s">
        <v>23</v>
      </c>
      <c r="DN7" s="270"/>
      <c r="DO7" s="271" t="str">
        <f>'бюджет округа (района)'!BI7:BI7</f>
        <v>Ожидаемая оценка на __________</v>
      </c>
      <c r="DP7" s="271"/>
      <c r="DQ7" s="291"/>
      <c r="DR7" s="292"/>
      <c r="DS7" s="293"/>
      <c r="DT7" s="293"/>
      <c r="DU7" s="293"/>
      <c r="DV7" s="293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81"/>
      <c r="B8" s="282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33" t="s">
        <v>29</v>
      </c>
      <c r="B9" s="234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68" t="s">
        <v>30</v>
      </c>
      <c r="B10" s="269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66" t="s">
        <v>31</v>
      </c>
      <c r="B11" s="267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66" t="s">
        <v>32</v>
      </c>
      <c r="B13" s="267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66" t="s">
        <v>80</v>
      </c>
      <c r="B14" s="267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66" t="s">
        <v>33</v>
      </c>
      <c r="B15" s="267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66" t="s">
        <v>35</v>
      </c>
      <c r="B16" s="267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66" t="s">
        <v>36</v>
      </c>
      <c r="B17" s="267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66" t="s">
        <v>37</v>
      </c>
      <c r="B18" s="267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66" t="s">
        <v>38</v>
      </c>
      <c r="B19" s="267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66" t="s">
        <v>39</v>
      </c>
      <c r="B20" s="267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66" t="s">
        <v>40</v>
      </c>
      <c r="B21" s="267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66" t="s">
        <v>41</v>
      </c>
      <c r="B22" s="267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66" t="s">
        <v>89</v>
      </c>
      <c r="B23" s="267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66" t="s">
        <v>90</v>
      </c>
      <c r="B24" s="267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66" t="s">
        <v>42</v>
      </c>
      <c r="B25" s="267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66" t="s">
        <v>43</v>
      </c>
      <c r="B26" s="267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68" t="s">
        <v>44</v>
      </c>
      <c r="B27" s="269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52" t="s">
        <v>94</v>
      </c>
      <c r="B28" s="253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52" t="s">
        <v>45</v>
      </c>
      <c r="B29" s="253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52" t="s">
        <v>91</v>
      </c>
      <c r="B30" s="253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52" t="s">
        <v>46</v>
      </c>
      <c r="B31" s="253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52" t="s">
        <v>92</v>
      </c>
      <c r="B32" s="253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52" t="s">
        <v>142</v>
      </c>
      <c r="B33" s="253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52" t="s">
        <v>118</v>
      </c>
      <c r="B34" s="253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52" t="s">
        <v>48</v>
      </c>
      <c r="B35" s="253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52" t="s">
        <v>93</v>
      </c>
      <c r="B36" s="253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33" t="s">
        <v>49</v>
      </c>
      <c r="B37" s="234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64" t="s">
        <v>100</v>
      </c>
      <c r="B38" s="265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44" t="s">
        <v>105</v>
      </c>
      <c r="B39" s="245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44" t="s">
        <v>99</v>
      </c>
      <c r="B40" s="245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44" t="s">
        <v>95</v>
      </c>
      <c r="B41" s="245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44" t="s">
        <v>98</v>
      </c>
      <c r="B42" s="245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62" t="s">
        <v>97</v>
      </c>
      <c r="B43" s="263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62" t="s">
        <v>101</v>
      </c>
      <c r="B44" s="263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62" t="s">
        <v>102</v>
      </c>
      <c r="B45" s="263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62" t="s">
        <v>103</v>
      </c>
      <c r="B46" s="263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62" t="s">
        <v>106</v>
      </c>
      <c r="B47" s="263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44" t="s">
        <v>132</v>
      </c>
      <c r="B48" s="245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44" t="s">
        <v>108</v>
      </c>
      <c r="B49" s="245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44" t="s">
        <v>110</v>
      </c>
      <c r="B50" s="245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44" t="s">
        <v>111</v>
      </c>
      <c r="B51" s="245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44" t="s">
        <v>112</v>
      </c>
      <c r="B52" s="245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44" t="s">
        <v>104</v>
      </c>
      <c r="B53" s="245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44" t="s">
        <v>107</v>
      </c>
      <c r="B54" s="245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44" t="s">
        <v>131</v>
      </c>
      <c r="B55" s="245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44" t="s">
        <v>109</v>
      </c>
      <c r="B56" s="245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44" t="s">
        <v>119</v>
      </c>
      <c r="B57" s="245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44" t="s">
        <v>120</v>
      </c>
      <c r="B58" s="245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44" t="s">
        <v>121</v>
      </c>
      <c r="B59" s="245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44" t="s">
        <v>122</v>
      </c>
      <c r="B60" s="245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44" t="s">
        <v>123</v>
      </c>
      <c r="B61" s="245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44" t="s">
        <v>124</v>
      </c>
      <c r="B62" s="245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44" t="s">
        <v>133</v>
      </c>
      <c r="B63" s="245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33" t="s">
        <v>50</v>
      </c>
      <c r="B74" s="234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37" t="s">
        <v>52</v>
      </c>
      <c r="B75" s="238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60" t="s">
        <v>127</v>
      </c>
      <c r="B76" s="261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33" t="s">
        <v>53</v>
      </c>
      <c r="B77" s="234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54" t="s">
        <v>54</v>
      </c>
      <c r="B78" s="255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52" t="s">
        <v>144</v>
      </c>
      <c r="B79" s="253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52" t="s">
        <v>145</v>
      </c>
      <c r="B80" s="253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54" t="s">
        <v>57</v>
      </c>
      <c r="B81" s="255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52" t="s">
        <v>144</v>
      </c>
      <c r="B82" s="253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52" t="s">
        <v>146</v>
      </c>
      <c r="B83" s="253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54" t="s">
        <v>58</v>
      </c>
      <c r="B84" s="255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52" t="s">
        <v>147</v>
      </c>
      <c r="B85" s="253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52" t="s">
        <v>148</v>
      </c>
      <c r="B86" s="253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54" t="s">
        <v>61</v>
      </c>
      <c r="B87" s="255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56" t="s">
        <v>62</v>
      </c>
      <c r="B88" s="25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58" t="s">
        <v>63</v>
      </c>
      <c r="B89" s="259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33" t="s">
        <v>136</v>
      </c>
      <c r="B90" s="234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50" t="s">
        <v>64</v>
      </c>
      <c r="B91" s="251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44" t="s">
        <v>38</v>
      </c>
      <c r="B92" s="245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52" t="s">
        <v>143</v>
      </c>
      <c r="B93" s="253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44" t="s">
        <v>65</v>
      </c>
      <c r="B94" s="245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46" t="s">
        <v>67</v>
      </c>
      <c r="B95" s="247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46" t="s">
        <v>34</v>
      </c>
      <c r="B96" s="247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46" t="s">
        <v>34</v>
      </c>
      <c r="B97" s="247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46" t="s">
        <v>34</v>
      </c>
      <c r="B98" s="247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46" t="s">
        <v>34</v>
      </c>
      <c r="B99" s="247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46" t="s">
        <v>34</v>
      </c>
      <c r="B100" s="247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50" t="s">
        <v>68</v>
      </c>
      <c r="B101" s="251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44">
        <v>243</v>
      </c>
      <c r="B102" s="245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44">
        <v>244</v>
      </c>
      <c r="B103" s="245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44">
        <v>414</v>
      </c>
      <c r="B104" s="245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44">
        <v>521</v>
      </c>
      <c r="B105" s="245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44">
        <v>831</v>
      </c>
      <c r="B106" s="245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44">
        <v>851</v>
      </c>
      <c r="B107" s="245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44">
        <v>853</v>
      </c>
      <c r="B108" s="245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46"/>
      <c r="B112" s="247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48"/>
      <c r="B113" s="249"/>
      <c r="C113" s="243" t="str">
        <f>DQ113</f>
        <v>на 1 января  очередного финансового года</v>
      </c>
      <c r="D113" s="243"/>
      <c r="E113" s="243" t="str">
        <f>C113</f>
        <v>на 1 января  очередного финансового года</v>
      </c>
      <c r="F113" s="243"/>
      <c r="G113" s="242" t="s">
        <v>69</v>
      </c>
      <c r="H113" s="242"/>
      <c r="I113" s="242" t="s">
        <v>70</v>
      </c>
      <c r="J113" s="242"/>
      <c r="K113" s="239" t="s">
        <v>151</v>
      </c>
      <c r="L113" s="239"/>
      <c r="M113" s="242" t="s">
        <v>14</v>
      </c>
      <c r="N113" s="242"/>
      <c r="O113" s="239" t="s">
        <v>151</v>
      </c>
      <c r="P113" s="239"/>
      <c r="Q113" s="242" t="s">
        <v>137</v>
      </c>
      <c r="R113" s="242"/>
      <c r="S113" s="239" t="s">
        <v>151</v>
      </c>
      <c r="T113" s="239"/>
      <c r="U113" s="242" t="s">
        <v>138</v>
      </c>
      <c r="V113" s="242"/>
      <c r="W113" s="239" t="s">
        <v>151</v>
      </c>
      <c r="X113" s="239"/>
      <c r="Y113" s="242" t="s">
        <v>83</v>
      </c>
      <c r="Z113" s="242"/>
      <c r="AA113" s="239" t="s">
        <v>151</v>
      </c>
      <c r="AB113" s="239"/>
      <c r="AC113" s="242" t="s">
        <v>84</v>
      </c>
      <c r="AD113" s="242"/>
      <c r="AE113" s="239" t="s">
        <v>151</v>
      </c>
      <c r="AF113" s="239"/>
      <c r="AG113" s="242" t="s">
        <v>85</v>
      </c>
      <c r="AH113" s="242"/>
      <c r="AI113" s="239" t="s">
        <v>151</v>
      </c>
      <c r="AJ113" s="239"/>
      <c r="AK113" s="242" t="s">
        <v>86</v>
      </c>
      <c r="AL113" s="242"/>
      <c r="AM113" s="239" t="s">
        <v>151</v>
      </c>
      <c r="AN113" s="239"/>
      <c r="AO113" s="242" t="s">
        <v>87</v>
      </c>
      <c r="AP113" s="242"/>
      <c r="AQ113" s="239" t="s">
        <v>151</v>
      </c>
      <c r="AR113" s="239"/>
      <c r="AS113" s="242" t="s">
        <v>88</v>
      </c>
      <c r="AT113" s="242"/>
      <c r="AU113" s="239" t="s">
        <v>151</v>
      </c>
      <c r="AV113" s="239"/>
      <c r="AW113" s="243" t="str">
        <f>E113</f>
        <v>на 1 января  очередного финансового года</v>
      </c>
      <c r="AX113" s="243"/>
      <c r="AY113" s="243" t="s">
        <v>71</v>
      </c>
      <c r="AZ113" s="243"/>
      <c r="BA113" s="239" t="str">
        <f>BA6</f>
        <v>Темп роста (снижения) к исполнено за отчетный год, %</v>
      </c>
      <c r="BB113" s="239"/>
      <c r="BC113" s="242" t="s">
        <v>69</v>
      </c>
      <c r="BD113" s="242"/>
      <c r="BE113" s="242" t="s">
        <v>70</v>
      </c>
      <c r="BF113" s="242"/>
      <c r="BG113" s="239" t="s">
        <v>152</v>
      </c>
      <c r="BH113" s="239"/>
      <c r="BI113" s="239" t="str">
        <f>BI7</f>
        <v>Темп роста (снижения) к исполнено за отчетный год, %</v>
      </c>
      <c r="BJ113" s="239"/>
      <c r="BK113" s="242" t="s">
        <v>14</v>
      </c>
      <c r="BL113" s="242"/>
      <c r="BM113" s="239" t="s">
        <v>152</v>
      </c>
      <c r="BN113" s="239"/>
      <c r="BO113" s="239" t="str">
        <f>BO7</f>
        <v>Темп роста (снижения) к исполнено за отчетный год, %</v>
      </c>
      <c r="BP113" s="239"/>
      <c r="BQ113" s="242" t="s">
        <v>81</v>
      </c>
      <c r="BR113" s="242"/>
      <c r="BS113" s="239" t="s">
        <v>152</v>
      </c>
      <c r="BT113" s="239"/>
      <c r="BU113" s="239" t="str">
        <f>BU7</f>
        <v>Темп роста (снижения) к исполнено за отчетный год, %</v>
      </c>
      <c r="BV113" s="239"/>
      <c r="BW113" s="242" t="s">
        <v>82</v>
      </c>
      <c r="BX113" s="242"/>
      <c r="BY113" s="239" t="s">
        <v>152</v>
      </c>
      <c r="BZ113" s="239"/>
      <c r="CA113" s="239" t="str">
        <f>CA7</f>
        <v>Темп роста (снижения) к исполнено за отчетный год, %</v>
      </c>
      <c r="CB113" s="239"/>
      <c r="CC113" s="242" t="s">
        <v>83</v>
      </c>
      <c r="CD113" s="242"/>
      <c r="CE113" s="239" t="s">
        <v>152</v>
      </c>
      <c r="CF113" s="239"/>
      <c r="CG113" s="239" t="str">
        <f>CG7</f>
        <v>Темп роста (снижения) к исполнено за отчетный год, %</v>
      </c>
      <c r="CH113" s="239"/>
      <c r="CI113" s="242" t="s">
        <v>84</v>
      </c>
      <c r="CJ113" s="242"/>
      <c r="CK113" s="239" t="s">
        <v>152</v>
      </c>
      <c r="CL113" s="239"/>
      <c r="CM113" s="239" t="str">
        <f>CM7</f>
        <v>Темп роста (снижения) к исполнено за отчетный год, %</v>
      </c>
      <c r="CN113" s="239"/>
      <c r="CO113" s="242" t="s">
        <v>85</v>
      </c>
      <c r="CP113" s="242"/>
      <c r="CQ113" s="239" t="s">
        <v>152</v>
      </c>
      <c r="CR113" s="239"/>
      <c r="CS113" s="239" t="str">
        <f>CS7</f>
        <v>Темп роста (снижения) к исполнено за отчетный год, %</v>
      </c>
      <c r="CT113" s="239"/>
      <c r="CU113" s="242" t="s">
        <v>86</v>
      </c>
      <c r="CV113" s="242"/>
      <c r="CW113" s="239" t="s">
        <v>152</v>
      </c>
      <c r="CX113" s="239"/>
      <c r="CY113" s="239" t="str">
        <f>CY7</f>
        <v>Темп роста (снижения) к исполнено за отчетный год, %</v>
      </c>
      <c r="CZ113" s="239"/>
      <c r="DA113" s="242" t="s">
        <v>87</v>
      </c>
      <c r="DB113" s="242"/>
      <c r="DC113" s="239" t="s">
        <v>152</v>
      </c>
      <c r="DD113" s="239"/>
      <c r="DE113" s="239" t="str">
        <f>DE7</f>
        <v>Темп роста (снижения) к исполнено за отчетный год, %</v>
      </c>
      <c r="DF113" s="239"/>
      <c r="DG113" s="242" t="s">
        <v>88</v>
      </c>
      <c r="DH113" s="242"/>
      <c r="DI113" s="239" t="s">
        <v>152</v>
      </c>
      <c r="DJ113" s="239"/>
      <c r="DK113" s="239" t="str">
        <f>DK7</f>
        <v>Темп роста (снижения) к исполнено за отчетный год, %</v>
      </c>
      <c r="DL113" s="239"/>
      <c r="DM113" s="239" t="str">
        <f>AY113</f>
        <v>на 1 января  очередного финансового года</v>
      </c>
      <c r="DN113" s="239"/>
      <c r="DO113" s="239" t="str">
        <f>DO7</f>
        <v>Ожидаемая оценка на __________</v>
      </c>
      <c r="DP113" s="239"/>
      <c r="DQ113" s="239" t="s">
        <v>71</v>
      </c>
      <c r="DR113" s="239"/>
      <c r="DS113" s="239" t="str">
        <f>DS6</f>
        <v>Темп роста (снижения) к утверждено на текущий год, %</v>
      </c>
      <c r="DT113" s="239"/>
      <c r="DU113" s="239" t="str">
        <f>DU6</f>
        <v>Темп роста (снижения) к исполнено за отчетный год, %</v>
      </c>
      <c r="DV113" s="239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40" t="s">
        <v>153</v>
      </c>
      <c r="B114" s="241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37" t="s">
        <v>73</v>
      </c>
      <c r="B118" s="238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33" t="s">
        <v>74</v>
      </c>
      <c r="B119" s="234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31" t="s">
        <v>75</v>
      </c>
      <c r="B120" s="232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31" t="s">
        <v>76</v>
      </c>
      <c r="B121" s="232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31" t="s">
        <v>129</v>
      </c>
      <c r="B122" s="232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33" t="s">
        <v>77</v>
      </c>
      <c r="B123" s="234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31" t="s">
        <v>75</v>
      </c>
      <c r="B124" s="232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31" t="s">
        <v>76</v>
      </c>
      <c r="B125" s="232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31" t="s">
        <v>129</v>
      </c>
      <c r="B126" s="232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33" t="s">
        <v>135</v>
      </c>
      <c r="B127" s="234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35" t="s">
        <v>78</v>
      </c>
      <c r="B128" s="236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29" t="s">
        <v>79</v>
      </c>
      <c r="B129" s="230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29" t="s">
        <v>134</v>
      </c>
      <c r="B130" s="230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2:AA49"/>
  <sheetViews>
    <sheetView tabSelected="1" topLeftCell="A4" zoomScale="66" zoomScaleNormal="66" workbookViewId="0">
      <pane ySplit="3" topLeftCell="A7" activePane="bottomLeft" state="frozen"/>
      <selection activeCell="A4" sqref="A4"/>
      <selection pane="bottomLeft" activeCell="M17" sqref="M17"/>
    </sheetView>
  </sheetViews>
  <sheetFormatPr defaultRowHeight="12.75"/>
  <cols>
    <col min="1" max="1" width="9.33203125" style="212"/>
    <col min="2" max="2" width="50.83203125" style="212" customWidth="1"/>
    <col min="3" max="3" width="14.6640625" style="212" hidden="1" customWidth="1"/>
    <col min="4" max="4" width="0" style="212" hidden="1" customWidth="1"/>
    <col min="5" max="5" width="13.6640625" style="212" hidden="1" customWidth="1"/>
    <col min="6" max="6" width="13.1640625" style="212" hidden="1" customWidth="1"/>
    <col min="7" max="7" width="14.5" style="212" hidden="1" customWidth="1"/>
    <col min="8" max="8" width="0" style="212" hidden="1" customWidth="1"/>
    <col min="9" max="9" width="22.33203125" style="212" customWidth="1"/>
    <col min="10" max="10" width="0" style="212" hidden="1" customWidth="1"/>
    <col min="11" max="11" width="12.5" style="212" hidden="1" customWidth="1"/>
    <col min="12" max="12" width="0" style="212" hidden="1" customWidth="1"/>
    <col min="13" max="13" width="18.5" style="212" customWidth="1"/>
    <col min="14" max="14" width="0" style="212" hidden="1" customWidth="1"/>
    <col min="15" max="15" width="18.1640625" style="226" customWidth="1"/>
    <col min="16" max="16" width="9.33203125" style="212" hidden="1" customWidth="1"/>
    <col min="17" max="17" width="12.5" style="212" hidden="1" customWidth="1"/>
    <col min="18" max="18" width="9.33203125" style="212" hidden="1" customWidth="1"/>
    <col min="19" max="19" width="16.1640625" style="212" hidden="1" customWidth="1"/>
    <col min="20" max="20" width="12.1640625" style="212" hidden="1" customWidth="1"/>
    <col min="21" max="24" width="9.33203125" style="212" hidden="1" customWidth="1"/>
    <col min="25" max="16384" width="9.33203125" style="212"/>
  </cols>
  <sheetData>
    <row r="2" spans="1:27" ht="18.75">
      <c r="A2" s="310"/>
      <c r="B2" s="310"/>
      <c r="C2" s="310"/>
      <c r="D2" s="310"/>
      <c r="E2" s="310"/>
      <c r="F2" s="310"/>
      <c r="G2" s="310"/>
      <c r="H2" s="310"/>
      <c r="I2" s="203"/>
      <c r="J2" s="203"/>
      <c r="K2" s="8"/>
      <c r="L2" s="8"/>
      <c r="M2" s="8"/>
      <c r="N2" s="8"/>
      <c r="O2" s="211"/>
      <c r="P2" s="8"/>
      <c r="Q2" s="8"/>
      <c r="R2" s="8"/>
      <c r="S2" s="311" t="s">
        <v>185</v>
      </c>
      <c r="T2" s="311"/>
      <c r="U2" s="311"/>
      <c r="V2" s="311"/>
      <c r="W2" s="1"/>
      <c r="X2" s="1"/>
    </row>
    <row r="3" spans="1:27" ht="18.75">
      <c r="A3" s="204"/>
      <c r="B3" s="204"/>
      <c r="C3" s="204"/>
      <c r="D3" s="204"/>
      <c r="E3" s="204"/>
      <c r="F3" s="204"/>
      <c r="G3" s="204"/>
      <c r="H3" s="204"/>
      <c r="I3" s="203"/>
      <c r="J3" s="203"/>
      <c r="K3" s="8"/>
      <c r="L3" s="8"/>
      <c r="M3" s="8"/>
      <c r="N3" s="8"/>
      <c r="O3" s="211"/>
      <c r="P3" s="8"/>
      <c r="Q3" s="8"/>
      <c r="R3" s="8"/>
      <c r="S3" s="312" t="s">
        <v>186</v>
      </c>
      <c r="T3" s="312"/>
      <c r="U3" s="312"/>
      <c r="V3" s="312"/>
      <c r="W3" s="1"/>
      <c r="X3" s="1"/>
    </row>
    <row r="4" spans="1:27" ht="45.75" customHeight="1">
      <c r="A4" s="8"/>
      <c r="B4" s="323" t="s">
        <v>203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4"/>
      <c r="P4" s="324"/>
      <c r="Q4" s="324"/>
      <c r="R4" s="324"/>
      <c r="S4" s="312"/>
      <c r="T4" s="312"/>
      <c r="U4" s="312"/>
      <c r="V4" s="312"/>
      <c r="W4" s="1"/>
      <c r="X4" s="1"/>
    </row>
    <row r="5" spans="1:27" ht="91.5" customHeight="1">
      <c r="A5" s="301"/>
      <c r="B5" s="301"/>
      <c r="C5" s="302"/>
      <c r="D5" s="302"/>
      <c r="E5" s="302"/>
      <c r="F5" s="302"/>
      <c r="G5" s="302"/>
      <c r="H5" s="302"/>
      <c r="I5" s="320" t="s">
        <v>188</v>
      </c>
      <c r="J5" s="320"/>
      <c r="K5" s="319"/>
      <c r="L5" s="319"/>
      <c r="M5" s="321" t="s">
        <v>187</v>
      </c>
      <c r="N5" s="321"/>
      <c r="O5" s="322" t="s">
        <v>96</v>
      </c>
      <c r="P5" s="322"/>
      <c r="Q5" s="309"/>
      <c r="R5" s="309"/>
      <c r="S5" s="308"/>
      <c r="T5" s="308"/>
      <c r="U5" s="308"/>
      <c r="V5" s="308"/>
      <c r="W5" s="303"/>
      <c r="X5" s="318"/>
      <c r="Y5" s="228"/>
      <c r="Z5" s="228"/>
      <c r="AA5" s="228"/>
    </row>
    <row r="6" spans="1:27" ht="60.75">
      <c r="A6" s="301"/>
      <c r="B6" s="301"/>
      <c r="C6" s="13" t="s">
        <v>173</v>
      </c>
      <c r="D6" s="13" t="s">
        <v>173</v>
      </c>
      <c r="E6" s="13" t="s">
        <v>173</v>
      </c>
      <c r="F6" s="13" t="s">
        <v>173</v>
      </c>
      <c r="G6" s="13" t="s">
        <v>173</v>
      </c>
      <c r="H6" s="13" t="s">
        <v>173</v>
      </c>
      <c r="I6" s="13" t="s">
        <v>173</v>
      </c>
      <c r="J6" s="13" t="s">
        <v>173</v>
      </c>
      <c r="K6" s="13" t="s">
        <v>172</v>
      </c>
      <c r="L6" s="13" t="s">
        <v>173</v>
      </c>
      <c r="M6" s="13" t="s">
        <v>172</v>
      </c>
      <c r="N6" s="13" t="s">
        <v>173</v>
      </c>
      <c r="O6" s="227" t="s">
        <v>172</v>
      </c>
      <c r="P6" s="227" t="s">
        <v>173</v>
      </c>
      <c r="Q6" s="227" t="s">
        <v>172</v>
      </c>
      <c r="R6" s="227" t="s">
        <v>173</v>
      </c>
      <c r="S6" s="227" t="s">
        <v>172</v>
      </c>
      <c r="T6" s="227" t="s">
        <v>173</v>
      </c>
      <c r="U6" s="227" t="s">
        <v>172</v>
      </c>
      <c r="V6" s="227" t="s">
        <v>173</v>
      </c>
      <c r="W6" s="227" t="s">
        <v>172</v>
      </c>
      <c r="X6" s="227" t="s">
        <v>173</v>
      </c>
    </row>
    <row r="7" spans="1:27" ht="16.5">
      <c r="A7" s="295" t="s">
        <v>29</v>
      </c>
      <c r="B7" s="296"/>
      <c r="C7" s="199">
        <f t="shared" ref="C7:N7" si="0">C9+C39</f>
        <v>751158</v>
      </c>
      <c r="D7" s="199">
        <f t="shared" si="0"/>
        <v>0</v>
      </c>
      <c r="E7" s="199">
        <f t="shared" si="0"/>
        <v>665233</v>
      </c>
      <c r="F7" s="199">
        <f t="shared" si="0"/>
        <v>665233</v>
      </c>
      <c r="G7" s="199">
        <f t="shared" si="0"/>
        <v>729011.49217999994</v>
      </c>
      <c r="H7" s="199">
        <f t="shared" si="0"/>
        <v>0</v>
      </c>
      <c r="I7" s="199">
        <f>I9+I39+1</f>
        <v>143319.43900000001</v>
      </c>
      <c r="J7" s="199">
        <f t="shared" si="0"/>
        <v>0</v>
      </c>
      <c r="K7" s="199">
        <f t="shared" si="0"/>
        <v>763677.5</v>
      </c>
      <c r="L7" s="199">
        <f t="shared" si="0"/>
        <v>0</v>
      </c>
      <c r="M7" s="213">
        <f>M9+M39-0.16</f>
        <v>132018.42000000001</v>
      </c>
      <c r="N7" s="214">
        <f t="shared" si="0"/>
        <v>0</v>
      </c>
      <c r="O7" s="198">
        <f>IF(I7=0,1,M7/I7)</f>
        <v>0.92114803770617604</v>
      </c>
      <c r="P7" s="215">
        <f>IF(J7=0,1,N7/J7)</f>
        <v>1</v>
      </c>
      <c r="Q7" s="199">
        <f>Q9+Q39</f>
        <v>763677</v>
      </c>
      <c r="R7" s="199">
        <f>R9+R39</f>
        <v>0</v>
      </c>
      <c r="S7" s="198">
        <f>IF(K7=0,1,Q7/K7)</f>
        <v>0.99999934527336476</v>
      </c>
      <c r="T7" s="198">
        <f>IF(L7=0,1,R7/L7)</f>
        <v>1</v>
      </c>
      <c r="U7" s="198">
        <f>IF($G7=0,1,Q7/$G7)</f>
        <v>1.047551387312617</v>
      </c>
      <c r="V7" s="198">
        <f>IF($G7=0,1,R7/$G7)</f>
        <v>0</v>
      </c>
      <c r="W7" s="205"/>
      <c r="X7" s="205"/>
    </row>
    <row r="8" spans="1:27" ht="16.5">
      <c r="A8" s="316" t="s">
        <v>174</v>
      </c>
      <c r="B8" s="317"/>
      <c r="C8" s="199">
        <f t="shared" ref="C8:N8" si="1">C9+C40</f>
        <v>307364</v>
      </c>
      <c r="D8" s="199">
        <f t="shared" si="1"/>
        <v>0</v>
      </c>
      <c r="E8" s="199">
        <f t="shared" si="1"/>
        <v>333024</v>
      </c>
      <c r="F8" s="199">
        <f t="shared" si="1"/>
        <v>333024</v>
      </c>
      <c r="G8" s="199">
        <f t="shared" si="1"/>
        <v>307374.94199999998</v>
      </c>
      <c r="H8" s="199">
        <f t="shared" si="1"/>
        <v>0</v>
      </c>
      <c r="I8" s="199">
        <f t="shared" si="1"/>
        <v>85417.438999999998</v>
      </c>
      <c r="J8" s="199">
        <f t="shared" si="1"/>
        <v>0</v>
      </c>
      <c r="K8" s="199">
        <f t="shared" si="1"/>
        <v>296035.20000000001</v>
      </c>
      <c r="L8" s="199">
        <f t="shared" si="1"/>
        <v>0</v>
      </c>
      <c r="M8" s="199">
        <f t="shared" si="1"/>
        <v>70881.58</v>
      </c>
      <c r="N8" s="214">
        <f t="shared" si="1"/>
        <v>0</v>
      </c>
      <c r="O8" s="198">
        <f t="shared" ref="O8:O49" si="2">IF(I8=0,1,M8/I8)</f>
        <v>0.82982562846446384</v>
      </c>
      <c r="P8" s="215">
        <f t="shared" ref="P8:P49" si="3">IF(J8=0,1,N8/J8)</f>
        <v>1</v>
      </c>
      <c r="Q8" s="199">
        <f>Q9+Q40</f>
        <v>296035</v>
      </c>
      <c r="R8" s="199">
        <f>R9+R40</f>
        <v>0</v>
      </c>
      <c r="S8" s="198">
        <f t="shared" ref="S8:S49" si="4">IF(K8=0,1,Q8/K8)</f>
        <v>0.99999932440466532</v>
      </c>
      <c r="T8" s="198">
        <f t="shared" ref="T8:T49" si="5">IF(L8=0,1,R8/L8)</f>
        <v>1</v>
      </c>
      <c r="U8" s="198">
        <f t="shared" ref="U8:U49" si="6">IF($G8=0,1,Q8/$G8)</f>
        <v>0.96310713577946772</v>
      </c>
      <c r="V8" s="198">
        <f t="shared" ref="V8:V49" si="7">IF($G8=0,1,R8/$G8)</f>
        <v>0</v>
      </c>
      <c r="W8" s="205"/>
      <c r="X8" s="205"/>
    </row>
    <row r="9" spans="1:27" ht="17.25">
      <c r="A9" s="297" t="s">
        <v>30</v>
      </c>
      <c r="B9" s="298"/>
      <c r="C9" s="197">
        <f>C10+C12+C13+C14+C15+C18+C19+C20+C21+C27+C28+C32+C36+C38+C33</f>
        <v>110312</v>
      </c>
      <c r="D9" s="197">
        <f>D10+D12+D13+D18+D19+D20+D21+D27+D28+D32+D36+D38+D33</f>
        <v>0</v>
      </c>
      <c r="E9" s="197">
        <f>E10+E12+E13+E14+E15+E18+E19+E20+E21+E27+E28+E32+E36+E38+E33</f>
        <v>125765</v>
      </c>
      <c r="F9" s="197">
        <f>F10+F12+F13+F18+F19+F20+F21+F27+F28+F32+F36+F38+F33</f>
        <v>125765</v>
      </c>
      <c r="G9" s="197">
        <f>G10+G12+G13+G14+G15+G18+G19+G20+G21+G27+G28+G32+G36+G38+G33</f>
        <v>107625.64200000001</v>
      </c>
      <c r="H9" s="197">
        <f>H10+H12+H13+H18+H19+H20+H21+H27+H28+H32+H36+H38+H33</f>
        <v>0</v>
      </c>
      <c r="I9" s="197">
        <f>I10+I12+I13+I14+I15+I18+I19+I20+I21+I27+I28+I32+I36+I38+I33</f>
        <v>27244.438999999998</v>
      </c>
      <c r="J9" s="197">
        <f>J10+J12+J13+J18+J19+J20+J21+J27+J28+J32+J36+J38+J33</f>
        <v>0</v>
      </c>
      <c r="K9" s="197">
        <f>K10+K12+K13+K14+K15+K18+K19+K20+K21+K27+K28+K32+K36+K38+K33</f>
        <v>119059.2</v>
      </c>
      <c r="L9" s="197">
        <f>L10+L12+L13+L18+L19+L20+L21+L27+L28+L32+L36+L38+L33</f>
        <v>0</v>
      </c>
      <c r="M9" s="216">
        <f>M10+M12+M13+M14+M15+M18+M19+M20+M21+M27+M28+M32+M36+M38+M33+0.31</f>
        <v>26916.58</v>
      </c>
      <c r="N9" s="217">
        <f>N10+N12+N13+N18+N19+N20+N21+N27+N28+N32+N36+N38+N33</f>
        <v>0</v>
      </c>
      <c r="O9" s="198">
        <f>IF(I9=0,1,M9/I9)</f>
        <v>0.98796602124932742</v>
      </c>
      <c r="P9" s="215">
        <f t="shared" si="3"/>
        <v>1</v>
      </c>
      <c r="Q9" s="197">
        <f>Q10+Q12+Q13+Q14+Q15+Q18+Q19+Q20+Q21+Q27+Q28+Q32+Q36+Q38+Q33</f>
        <v>119059</v>
      </c>
      <c r="R9" s="197">
        <f>R10+R12+R13+R18+R19+R20+R21+R27+R28+R32+R36+R38+R33</f>
        <v>0</v>
      </c>
      <c r="S9" s="200">
        <f t="shared" si="4"/>
        <v>0.9999983201634145</v>
      </c>
      <c r="T9" s="200">
        <f t="shared" si="5"/>
        <v>1</v>
      </c>
      <c r="U9" s="198">
        <f t="shared" si="6"/>
        <v>1.1062326578270258</v>
      </c>
      <c r="V9" s="198">
        <f t="shared" si="7"/>
        <v>0</v>
      </c>
      <c r="W9" s="206"/>
      <c r="X9" s="206"/>
    </row>
    <row r="10" spans="1:27" ht="16.5">
      <c r="A10" s="304" t="s">
        <v>31</v>
      </c>
      <c r="B10" s="305"/>
      <c r="C10" s="196">
        <v>54269</v>
      </c>
      <c r="D10" s="196"/>
      <c r="E10" s="196">
        <v>61320</v>
      </c>
      <c r="F10" s="196">
        <v>61320</v>
      </c>
      <c r="G10" s="196">
        <v>63654</v>
      </c>
      <c r="H10" s="196"/>
      <c r="I10" s="196">
        <v>12536</v>
      </c>
      <c r="J10" s="196"/>
      <c r="K10" s="196">
        <v>68191.8</v>
      </c>
      <c r="L10" s="196"/>
      <c r="M10" s="218">
        <v>13377.43</v>
      </c>
      <c r="N10" s="219"/>
      <c r="O10" s="200">
        <f t="shared" si="2"/>
        <v>1.0671210912571794</v>
      </c>
      <c r="P10" s="220">
        <f t="shared" si="3"/>
        <v>1</v>
      </c>
      <c r="Q10" s="196">
        <v>68192</v>
      </c>
      <c r="R10" s="196"/>
      <c r="S10" s="200">
        <f t="shared" si="4"/>
        <v>1.0000029329039561</v>
      </c>
      <c r="T10" s="200">
        <f t="shared" si="5"/>
        <v>1</v>
      </c>
      <c r="U10" s="200">
        <f t="shared" si="6"/>
        <v>1.0712916705941495</v>
      </c>
      <c r="V10" s="200">
        <f t="shared" si="7"/>
        <v>0</v>
      </c>
      <c r="W10" s="208"/>
      <c r="X10" s="208"/>
    </row>
    <row r="11" spans="1:27" ht="16.5">
      <c r="A11" s="209"/>
      <c r="B11" s="207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218"/>
      <c r="N11" s="219"/>
      <c r="O11" s="200">
        <f t="shared" si="2"/>
        <v>1</v>
      </c>
      <c r="P11" s="220">
        <f t="shared" si="3"/>
        <v>1</v>
      </c>
      <c r="Q11" s="196"/>
      <c r="R11" s="196"/>
      <c r="S11" s="200">
        <f t="shared" si="4"/>
        <v>1</v>
      </c>
      <c r="T11" s="200">
        <f t="shared" si="5"/>
        <v>1</v>
      </c>
      <c r="U11" s="200">
        <f t="shared" si="6"/>
        <v>1</v>
      </c>
      <c r="V11" s="200">
        <f t="shared" si="7"/>
        <v>1</v>
      </c>
      <c r="W11" s="208"/>
      <c r="X11" s="208"/>
    </row>
    <row r="12" spans="1:27" ht="16.5">
      <c r="A12" s="304" t="s">
        <v>32</v>
      </c>
      <c r="B12" s="305"/>
      <c r="C12" s="196">
        <v>11402</v>
      </c>
      <c r="D12" s="196"/>
      <c r="E12" s="196">
        <v>11212</v>
      </c>
      <c r="F12" s="196">
        <v>11212</v>
      </c>
      <c r="G12" s="196">
        <v>10522</v>
      </c>
      <c r="H12" s="196"/>
      <c r="I12" s="196">
        <v>2763</v>
      </c>
      <c r="J12" s="196"/>
      <c r="K12" s="196">
        <v>2757</v>
      </c>
      <c r="L12" s="196"/>
      <c r="M12" s="218">
        <v>2726.35</v>
      </c>
      <c r="N12" s="219"/>
      <c r="O12" s="200">
        <f t="shared" si="2"/>
        <v>0.98673543250090479</v>
      </c>
      <c r="P12" s="220">
        <f t="shared" si="3"/>
        <v>1</v>
      </c>
      <c r="Q12" s="196">
        <v>2757</v>
      </c>
      <c r="R12" s="196"/>
      <c r="S12" s="200">
        <f t="shared" si="4"/>
        <v>1</v>
      </c>
      <c r="T12" s="200">
        <f t="shared" si="5"/>
        <v>1</v>
      </c>
      <c r="U12" s="200">
        <f t="shared" si="6"/>
        <v>0.26202242919597035</v>
      </c>
      <c r="V12" s="200">
        <f t="shared" si="7"/>
        <v>0</v>
      </c>
      <c r="W12" s="208"/>
      <c r="X12" s="208"/>
    </row>
    <row r="13" spans="1:27" ht="16.5">
      <c r="A13" s="304" t="s">
        <v>80</v>
      </c>
      <c r="B13" s="305"/>
      <c r="C13" s="196">
        <v>0</v>
      </c>
      <c r="D13" s="196"/>
      <c r="E13" s="196">
        <v>0</v>
      </c>
      <c r="F13" s="196">
        <v>0</v>
      </c>
      <c r="G13" s="221">
        <v>0.14199999999999999</v>
      </c>
      <c r="H13" s="196"/>
      <c r="I13" s="196">
        <v>0.439</v>
      </c>
      <c r="J13" s="196"/>
      <c r="K13" s="196"/>
      <c r="L13" s="196"/>
      <c r="M13" s="218">
        <v>0</v>
      </c>
      <c r="N13" s="219"/>
      <c r="O13" s="200">
        <f t="shared" si="2"/>
        <v>0</v>
      </c>
      <c r="P13" s="220">
        <f t="shared" si="3"/>
        <v>1</v>
      </c>
      <c r="Q13" s="196"/>
      <c r="R13" s="196"/>
      <c r="S13" s="200">
        <f t="shared" si="4"/>
        <v>1</v>
      </c>
      <c r="T13" s="200">
        <f t="shared" si="5"/>
        <v>1</v>
      </c>
      <c r="U13" s="200">
        <f t="shared" si="6"/>
        <v>0</v>
      </c>
      <c r="V13" s="200">
        <f t="shared" si="7"/>
        <v>0</v>
      </c>
      <c r="W13" s="208"/>
      <c r="X13" s="208"/>
    </row>
    <row r="14" spans="1:27" ht="16.5">
      <c r="A14" s="304" t="s">
        <v>33</v>
      </c>
      <c r="B14" s="305"/>
      <c r="C14" s="196">
        <v>0</v>
      </c>
      <c r="D14" s="196"/>
      <c r="E14" s="196">
        <v>0</v>
      </c>
      <c r="F14" s="196">
        <v>0</v>
      </c>
      <c r="G14" s="196">
        <v>0</v>
      </c>
      <c r="H14" s="196"/>
      <c r="I14" s="196">
        <v>0</v>
      </c>
      <c r="J14" s="196"/>
      <c r="K14" s="196"/>
      <c r="L14" s="196"/>
      <c r="M14" s="218">
        <v>0</v>
      </c>
      <c r="N14" s="219"/>
      <c r="O14" s="200">
        <f t="shared" si="2"/>
        <v>1</v>
      </c>
      <c r="P14" s="220">
        <f t="shared" si="3"/>
        <v>1</v>
      </c>
      <c r="Q14" s="196"/>
      <c r="R14" s="196"/>
      <c r="S14" s="200">
        <f t="shared" si="4"/>
        <v>1</v>
      </c>
      <c r="T14" s="200">
        <f t="shared" si="5"/>
        <v>1</v>
      </c>
      <c r="U14" s="200">
        <f t="shared" si="6"/>
        <v>1</v>
      </c>
      <c r="V14" s="200">
        <f t="shared" si="7"/>
        <v>1</v>
      </c>
      <c r="W14" s="208"/>
      <c r="X14" s="208"/>
    </row>
    <row r="15" spans="1:27" ht="16.5" customHeight="1">
      <c r="A15" s="304" t="s">
        <v>189</v>
      </c>
      <c r="B15" s="305"/>
      <c r="C15" s="196">
        <v>0</v>
      </c>
      <c r="D15" s="196"/>
      <c r="E15" s="196">
        <v>0</v>
      </c>
      <c r="F15" s="196">
        <v>0</v>
      </c>
      <c r="G15" s="196">
        <v>0</v>
      </c>
      <c r="H15" s="196"/>
      <c r="I15" s="196">
        <v>0</v>
      </c>
      <c r="J15" s="196"/>
      <c r="K15" s="196"/>
      <c r="L15" s="196"/>
      <c r="M15" s="218">
        <v>0</v>
      </c>
      <c r="N15" s="219"/>
      <c r="O15" s="200">
        <f t="shared" si="2"/>
        <v>1</v>
      </c>
      <c r="P15" s="220">
        <f t="shared" si="3"/>
        <v>1</v>
      </c>
      <c r="Q15" s="196"/>
      <c r="R15" s="196"/>
      <c r="S15" s="200">
        <f t="shared" si="4"/>
        <v>1</v>
      </c>
      <c r="T15" s="200">
        <f t="shared" si="5"/>
        <v>1</v>
      </c>
      <c r="U15" s="200">
        <f t="shared" si="6"/>
        <v>1</v>
      </c>
      <c r="V15" s="200">
        <f t="shared" si="7"/>
        <v>1</v>
      </c>
      <c r="W15" s="208"/>
      <c r="X15" s="208"/>
    </row>
    <row r="16" spans="1:27" ht="21" customHeight="1">
      <c r="A16" s="306" t="s">
        <v>190</v>
      </c>
      <c r="B16" s="307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218"/>
      <c r="N16" s="219"/>
      <c r="O16" s="200">
        <f t="shared" si="2"/>
        <v>1</v>
      </c>
      <c r="P16" s="220">
        <f t="shared" si="3"/>
        <v>1</v>
      </c>
      <c r="Q16" s="196"/>
      <c r="R16" s="196"/>
      <c r="S16" s="200">
        <f t="shared" si="4"/>
        <v>1</v>
      </c>
      <c r="T16" s="200">
        <f t="shared" si="5"/>
        <v>1</v>
      </c>
      <c r="U16" s="200">
        <f t="shared" si="6"/>
        <v>1</v>
      </c>
      <c r="V16" s="200">
        <f t="shared" si="7"/>
        <v>1</v>
      </c>
      <c r="W16" s="208"/>
      <c r="X16" s="208"/>
    </row>
    <row r="17" spans="1:24" ht="17.25" customHeight="1">
      <c r="A17" s="306" t="s">
        <v>191</v>
      </c>
      <c r="B17" s="307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218"/>
      <c r="N17" s="219"/>
      <c r="O17" s="200">
        <f t="shared" si="2"/>
        <v>1</v>
      </c>
      <c r="P17" s="220">
        <f t="shared" si="3"/>
        <v>1</v>
      </c>
      <c r="Q17" s="196"/>
      <c r="R17" s="196"/>
      <c r="S17" s="200">
        <f t="shared" si="4"/>
        <v>1</v>
      </c>
      <c r="T17" s="200">
        <f t="shared" si="5"/>
        <v>1</v>
      </c>
      <c r="U17" s="200">
        <f t="shared" si="6"/>
        <v>1</v>
      </c>
      <c r="V17" s="200">
        <f t="shared" si="7"/>
        <v>1</v>
      </c>
      <c r="W17" s="208"/>
      <c r="X17" s="208"/>
    </row>
    <row r="18" spans="1:24" ht="16.5">
      <c r="A18" s="304" t="s">
        <v>36</v>
      </c>
      <c r="B18" s="305"/>
      <c r="C18" s="196">
        <v>461</v>
      </c>
      <c r="D18" s="196"/>
      <c r="E18" s="196">
        <v>392</v>
      </c>
      <c r="F18" s="196">
        <v>392</v>
      </c>
      <c r="G18" s="196">
        <v>261</v>
      </c>
      <c r="H18" s="196"/>
      <c r="I18" s="196">
        <v>114</v>
      </c>
      <c r="J18" s="196"/>
      <c r="K18" s="196">
        <v>378</v>
      </c>
      <c r="L18" s="196"/>
      <c r="M18" s="218">
        <v>321.42</v>
      </c>
      <c r="N18" s="219"/>
      <c r="O18" s="200">
        <f t="shared" si="2"/>
        <v>2.8194736842105264</v>
      </c>
      <c r="P18" s="220">
        <f t="shared" si="3"/>
        <v>1</v>
      </c>
      <c r="Q18" s="196">
        <v>378</v>
      </c>
      <c r="R18" s="196"/>
      <c r="S18" s="200">
        <f t="shared" si="4"/>
        <v>1</v>
      </c>
      <c r="T18" s="200">
        <f t="shared" si="5"/>
        <v>1</v>
      </c>
      <c r="U18" s="200">
        <f t="shared" si="6"/>
        <v>1.4482758620689655</v>
      </c>
      <c r="V18" s="200">
        <f t="shared" si="7"/>
        <v>0</v>
      </c>
      <c r="W18" s="208"/>
      <c r="X18" s="208"/>
    </row>
    <row r="19" spans="1:24" ht="16.5">
      <c r="A19" s="304" t="s">
        <v>37</v>
      </c>
      <c r="B19" s="305"/>
      <c r="C19" s="196">
        <v>3507</v>
      </c>
      <c r="D19" s="196"/>
      <c r="E19" s="196">
        <v>2437</v>
      </c>
      <c r="F19" s="196">
        <v>2437</v>
      </c>
      <c r="G19" s="196">
        <v>2747.9</v>
      </c>
      <c r="H19" s="196"/>
      <c r="I19" s="196">
        <v>670</v>
      </c>
      <c r="J19" s="196"/>
      <c r="K19" s="196">
        <v>2800</v>
      </c>
      <c r="L19" s="196"/>
      <c r="M19" s="218">
        <v>576.35</v>
      </c>
      <c r="N19" s="219"/>
      <c r="O19" s="200">
        <f t="shared" si="2"/>
        <v>0.86022388059701493</v>
      </c>
      <c r="P19" s="220">
        <f t="shared" si="3"/>
        <v>1</v>
      </c>
      <c r="Q19" s="196">
        <v>2800</v>
      </c>
      <c r="R19" s="196"/>
      <c r="S19" s="200">
        <f t="shared" si="4"/>
        <v>1</v>
      </c>
      <c r="T19" s="200">
        <f t="shared" si="5"/>
        <v>1</v>
      </c>
      <c r="U19" s="200">
        <f t="shared" si="6"/>
        <v>1.0189599330397758</v>
      </c>
      <c r="V19" s="200">
        <f t="shared" si="7"/>
        <v>0</v>
      </c>
      <c r="W19" s="208"/>
      <c r="X19" s="208"/>
    </row>
    <row r="20" spans="1:24" ht="16.5">
      <c r="A20" s="304" t="s">
        <v>38</v>
      </c>
      <c r="B20" s="305"/>
      <c r="C20" s="196">
        <v>0</v>
      </c>
      <c r="D20" s="196"/>
      <c r="E20" s="196">
        <v>0</v>
      </c>
      <c r="F20" s="196">
        <v>0</v>
      </c>
      <c r="G20" s="196">
        <v>0</v>
      </c>
      <c r="H20" s="196"/>
      <c r="I20" s="196">
        <v>0</v>
      </c>
      <c r="J20" s="196"/>
      <c r="K20" s="196">
        <v>0</v>
      </c>
      <c r="L20" s="196"/>
      <c r="M20" s="218">
        <v>0</v>
      </c>
      <c r="N20" s="219"/>
      <c r="O20" s="200">
        <f t="shared" si="2"/>
        <v>1</v>
      </c>
      <c r="P20" s="220">
        <f t="shared" si="3"/>
        <v>1</v>
      </c>
      <c r="Q20" s="196"/>
      <c r="R20" s="196"/>
      <c r="S20" s="200">
        <f t="shared" si="4"/>
        <v>1</v>
      </c>
      <c r="T20" s="200">
        <f t="shared" si="5"/>
        <v>1</v>
      </c>
      <c r="U20" s="200">
        <f t="shared" si="6"/>
        <v>1</v>
      </c>
      <c r="V20" s="200">
        <f t="shared" si="7"/>
        <v>1</v>
      </c>
      <c r="W20" s="208"/>
      <c r="X20" s="208"/>
    </row>
    <row r="21" spans="1:24" ht="16.5">
      <c r="A21" s="304" t="s">
        <v>39</v>
      </c>
      <c r="B21" s="305"/>
      <c r="C21" s="196">
        <v>9351</v>
      </c>
      <c r="D21" s="196"/>
      <c r="E21" s="196">
        <v>8925</v>
      </c>
      <c r="F21" s="196">
        <v>8925</v>
      </c>
      <c r="G21" s="196">
        <v>9699</v>
      </c>
      <c r="H21" s="196"/>
      <c r="I21" s="196">
        <v>2434</v>
      </c>
      <c r="J21" s="196"/>
      <c r="K21" s="196">
        <v>11712.5</v>
      </c>
      <c r="L21" s="196"/>
      <c r="M21" s="218">
        <v>1980.79</v>
      </c>
      <c r="N21" s="219"/>
      <c r="O21" s="200">
        <f t="shared" si="2"/>
        <v>0.81380032867707475</v>
      </c>
      <c r="P21" s="220">
        <f t="shared" si="3"/>
        <v>1</v>
      </c>
      <c r="Q21" s="196">
        <v>11713</v>
      </c>
      <c r="R21" s="196"/>
      <c r="S21" s="200">
        <f t="shared" si="4"/>
        <v>1.000042689434365</v>
      </c>
      <c r="T21" s="200">
        <f t="shared" si="5"/>
        <v>1</v>
      </c>
      <c r="U21" s="200">
        <f t="shared" si="6"/>
        <v>1.2076502732240437</v>
      </c>
      <c r="V21" s="200">
        <f t="shared" si="7"/>
        <v>0</v>
      </c>
      <c r="W21" s="208"/>
      <c r="X21" s="208"/>
    </row>
    <row r="22" spans="1:24" ht="49.5" customHeight="1">
      <c r="A22" s="306" t="s">
        <v>192</v>
      </c>
      <c r="B22" s="307"/>
      <c r="C22" s="196">
        <v>3774.9</v>
      </c>
      <c r="D22" s="196"/>
      <c r="E22" s="196">
        <v>3956.8</v>
      </c>
      <c r="F22" s="196">
        <f>E22</f>
        <v>3956.8</v>
      </c>
      <c r="G22" s="196">
        <v>4405.3999999999996</v>
      </c>
      <c r="H22" s="196"/>
      <c r="I22" s="196">
        <v>1250.4000000000001</v>
      </c>
      <c r="J22" s="196"/>
      <c r="K22" s="196">
        <v>5100</v>
      </c>
      <c r="L22" s="196"/>
      <c r="M22" s="218">
        <v>971</v>
      </c>
      <c r="N22" s="219"/>
      <c r="O22" s="200">
        <f t="shared" si="2"/>
        <v>0.77655150351887392</v>
      </c>
      <c r="P22" s="220">
        <f t="shared" si="3"/>
        <v>1</v>
      </c>
      <c r="Q22" s="196"/>
      <c r="R22" s="196"/>
      <c r="S22" s="200">
        <f t="shared" si="4"/>
        <v>0</v>
      </c>
      <c r="T22" s="200">
        <f t="shared" si="5"/>
        <v>1</v>
      </c>
      <c r="U22" s="200">
        <f t="shared" si="6"/>
        <v>0</v>
      </c>
      <c r="V22" s="200">
        <f t="shared" si="7"/>
        <v>0</v>
      </c>
      <c r="W22" s="208"/>
      <c r="X22" s="208"/>
    </row>
    <row r="23" spans="1:24" ht="49.5" customHeight="1">
      <c r="A23" s="306" t="s">
        <v>193</v>
      </c>
      <c r="B23" s="307"/>
      <c r="C23" s="196">
        <v>0</v>
      </c>
      <c r="D23" s="196"/>
      <c r="E23" s="196">
        <v>0</v>
      </c>
      <c r="F23" s="196">
        <v>0</v>
      </c>
      <c r="G23" s="196">
        <v>0</v>
      </c>
      <c r="H23" s="196"/>
      <c r="I23" s="196">
        <v>0</v>
      </c>
      <c r="J23" s="196"/>
      <c r="K23" s="196">
        <v>0</v>
      </c>
      <c r="L23" s="196"/>
      <c r="M23" s="218">
        <v>0</v>
      </c>
      <c r="N23" s="219"/>
      <c r="O23" s="200">
        <f t="shared" si="2"/>
        <v>1</v>
      </c>
      <c r="P23" s="220">
        <f t="shared" si="3"/>
        <v>1</v>
      </c>
      <c r="Q23" s="196"/>
      <c r="R23" s="196"/>
      <c r="S23" s="200">
        <f t="shared" si="4"/>
        <v>1</v>
      </c>
      <c r="T23" s="200">
        <f t="shared" si="5"/>
        <v>1</v>
      </c>
      <c r="U23" s="200">
        <f t="shared" si="6"/>
        <v>1</v>
      </c>
      <c r="V23" s="200">
        <f t="shared" si="7"/>
        <v>1</v>
      </c>
      <c r="W23" s="208"/>
      <c r="X23" s="208"/>
    </row>
    <row r="24" spans="1:24" ht="49.5" customHeight="1">
      <c r="A24" s="306" t="s">
        <v>194</v>
      </c>
      <c r="B24" s="307"/>
      <c r="C24" s="196">
        <v>1040</v>
      </c>
      <c r="D24" s="196"/>
      <c r="E24" s="196">
        <v>759.9</v>
      </c>
      <c r="F24" s="196">
        <f>E24</f>
        <v>759.9</v>
      </c>
      <c r="G24" s="196">
        <v>902</v>
      </c>
      <c r="H24" s="196"/>
      <c r="I24" s="196">
        <v>206.7</v>
      </c>
      <c r="J24" s="196"/>
      <c r="K24" s="196">
        <v>995.4</v>
      </c>
      <c r="L24" s="196"/>
      <c r="M24" s="218">
        <v>158.9</v>
      </c>
      <c r="N24" s="219"/>
      <c r="O24" s="200">
        <f t="shared" si="2"/>
        <v>0.76874697629414612</v>
      </c>
      <c r="P24" s="220">
        <f t="shared" si="3"/>
        <v>1</v>
      </c>
      <c r="Q24" s="196"/>
      <c r="R24" s="196"/>
      <c r="S24" s="200">
        <f t="shared" si="4"/>
        <v>0</v>
      </c>
      <c r="T24" s="200">
        <f t="shared" si="5"/>
        <v>1</v>
      </c>
      <c r="U24" s="200">
        <f t="shared" si="6"/>
        <v>0</v>
      </c>
      <c r="V24" s="200">
        <f t="shared" si="7"/>
        <v>0</v>
      </c>
      <c r="W24" s="208"/>
      <c r="X24" s="208"/>
    </row>
    <row r="25" spans="1:24" ht="33" customHeight="1">
      <c r="A25" s="306" t="s">
        <v>195</v>
      </c>
      <c r="B25" s="307"/>
      <c r="C25" s="196">
        <v>0</v>
      </c>
      <c r="D25" s="196"/>
      <c r="E25" s="196">
        <v>0</v>
      </c>
      <c r="F25" s="196">
        <v>0</v>
      </c>
      <c r="G25" s="196">
        <v>0</v>
      </c>
      <c r="H25" s="196"/>
      <c r="I25" s="196">
        <v>0</v>
      </c>
      <c r="J25" s="196"/>
      <c r="K25" s="196">
        <v>0</v>
      </c>
      <c r="L25" s="196"/>
      <c r="M25" s="218">
        <v>0</v>
      </c>
      <c r="N25" s="219"/>
      <c r="O25" s="200">
        <f t="shared" si="2"/>
        <v>1</v>
      </c>
      <c r="P25" s="220">
        <f t="shared" si="3"/>
        <v>1</v>
      </c>
      <c r="Q25" s="196"/>
      <c r="R25" s="196"/>
      <c r="S25" s="200">
        <f t="shared" si="4"/>
        <v>1</v>
      </c>
      <c r="T25" s="200">
        <f t="shared" si="5"/>
        <v>1</v>
      </c>
      <c r="U25" s="200">
        <f t="shared" si="6"/>
        <v>1</v>
      </c>
      <c r="V25" s="200">
        <f t="shared" si="7"/>
        <v>1</v>
      </c>
      <c r="W25" s="208"/>
      <c r="X25" s="208"/>
    </row>
    <row r="26" spans="1:24" ht="33" customHeight="1">
      <c r="A26" s="306" t="s">
        <v>196</v>
      </c>
      <c r="B26" s="307"/>
      <c r="C26" s="196">
        <v>4503</v>
      </c>
      <c r="D26" s="196"/>
      <c r="E26" s="196">
        <v>4152</v>
      </c>
      <c r="F26" s="196">
        <f>E26</f>
        <v>4152</v>
      </c>
      <c r="G26" s="196">
        <v>4131.8</v>
      </c>
      <c r="H26" s="196"/>
      <c r="I26" s="196">
        <v>934.5</v>
      </c>
      <c r="J26" s="196"/>
      <c r="K26" s="196">
        <v>5617.1</v>
      </c>
      <c r="L26" s="196"/>
      <c r="M26" s="218">
        <v>850.8</v>
      </c>
      <c r="N26" s="219"/>
      <c r="O26" s="200">
        <f t="shared" si="2"/>
        <v>0.91043338683788122</v>
      </c>
      <c r="P26" s="220">
        <f t="shared" si="3"/>
        <v>1</v>
      </c>
      <c r="Q26" s="196"/>
      <c r="R26" s="196"/>
      <c r="S26" s="200">
        <f t="shared" si="4"/>
        <v>0</v>
      </c>
      <c r="T26" s="200">
        <f t="shared" si="5"/>
        <v>1</v>
      </c>
      <c r="U26" s="200">
        <f t="shared" si="6"/>
        <v>0</v>
      </c>
      <c r="V26" s="200">
        <f t="shared" si="7"/>
        <v>0</v>
      </c>
      <c r="W26" s="208"/>
      <c r="X26" s="208"/>
    </row>
    <row r="27" spans="1:24" ht="16.5">
      <c r="A27" s="304" t="s">
        <v>40</v>
      </c>
      <c r="B27" s="305"/>
      <c r="C27" s="196">
        <v>24</v>
      </c>
      <c r="D27" s="196"/>
      <c r="E27" s="196">
        <v>29</v>
      </c>
      <c r="F27" s="196">
        <v>29</v>
      </c>
      <c r="G27" s="196">
        <v>48.6</v>
      </c>
      <c r="H27" s="196"/>
      <c r="I27" s="196">
        <v>23</v>
      </c>
      <c r="J27" s="196"/>
      <c r="K27" s="196">
        <v>34.299999999999997</v>
      </c>
      <c r="L27" s="196"/>
      <c r="M27" s="218">
        <v>8.11</v>
      </c>
      <c r="N27" s="219"/>
      <c r="O27" s="200">
        <f t="shared" si="2"/>
        <v>0.3526086956521739</v>
      </c>
      <c r="P27" s="220">
        <f t="shared" si="3"/>
        <v>1</v>
      </c>
      <c r="Q27" s="196">
        <v>34</v>
      </c>
      <c r="R27" s="196"/>
      <c r="S27" s="200">
        <f t="shared" si="4"/>
        <v>0.99125364431486884</v>
      </c>
      <c r="T27" s="200">
        <f t="shared" si="5"/>
        <v>1</v>
      </c>
      <c r="U27" s="200">
        <f t="shared" si="6"/>
        <v>0.69958847736625507</v>
      </c>
      <c r="V27" s="200">
        <f t="shared" si="7"/>
        <v>0</v>
      </c>
      <c r="W27" s="208"/>
      <c r="X27" s="208"/>
    </row>
    <row r="28" spans="1:24" ht="16.5">
      <c r="A28" s="304" t="s">
        <v>41</v>
      </c>
      <c r="B28" s="305"/>
      <c r="C28" s="196">
        <v>27267</v>
      </c>
      <c r="D28" s="196"/>
      <c r="E28" s="196">
        <v>36575</v>
      </c>
      <c r="F28" s="196">
        <v>36575</v>
      </c>
      <c r="G28" s="196">
        <v>17327</v>
      </c>
      <c r="H28" s="196"/>
      <c r="I28" s="196">
        <v>7400</v>
      </c>
      <c r="J28" s="196"/>
      <c r="K28" s="196">
        <v>30838.7</v>
      </c>
      <c r="L28" s="196"/>
      <c r="M28" s="218">
        <v>6990</v>
      </c>
      <c r="N28" s="219"/>
      <c r="O28" s="200">
        <f t="shared" si="2"/>
        <v>0.94459459459459461</v>
      </c>
      <c r="P28" s="220">
        <f t="shared" si="3"/>
        <v>1</v>
      </c>
      <c r="Q28" s="196">
        <v>30839</v>
      </c>
      <c r="R28" s="196"/>
      <c r="S28" s="200">
        <f t="shared" si="4"/>
        <v>1.0000097280365254</v>
      </c>
      <c r="T28" s="200">
        <f t="shared" si="5"/>
        <v>1</v>
      </c>
      <c r="U28" s="200">
        <f t="shared" si="6"/>
        <v>1.7798233970104462</v>
      </c>
      <c r="V28" s="200">
        <f t="shared" si="7"/>
        <v>0</v>
      </c>
      <c r="W28" s="208"/>
      <c r="X28" s="208"/>
    </row>
    <row r="29" spans="1:24" ht="33" customHeight="1">
      <c r="A29" s="306" t="s">
        <v>197</v>
      </c>
      <c r="B29" s="307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218"/>
      <c r="N29" s="219"/>
      <c r="O29" s="200">
        <f t="shared" si="2"/>
        <v>1</v>
      </c>
      <c r="P29" s="220">
        <f t="shared" si="3"/>
        <v>1</v>
      </c>
      <c r="Q29" s="196"/>
      <c r="R29" s="196"/>
      <c r="S29" s="200">
        <f t="shared" si="4"/>
        <v>1</v>
      </c>
      <c r="T29" s="200">
        <f t="shared" si="5"/>
        <v>1</v>
      </c>
      <c r="U29" s="200">
        <f t="shared" si="6"/>
        <v>1</v>
      </c>
      <c r="V29" s="200">
        <f t="shared" si="7"/>
        <v>1</v>
      </c>
      <c r="W29" s="208"/>
      <c r="X29" s="208"/>
    </row>
    <row r="30" spans="1:24" ht="33" customHeight="1">
      <c r="A30" s="306" t="s">
        <v>198</v>
      </c>
      <c r="B30" s="307"/>
      <c r="C30" s="196">
        <v>1.2</v>
      </c>
      <c r="D30" s="196"/>
      <c r="E30" s="196">
        <v>8174.4</v>
      </c>
      <c r="F30" s="196">
        <f>E30</f>
        <v>8174.4</v>
      </c>
      <c r="G30" s="196">
        <v>17192.8</v>
      </c>
      <c r="H30" s="196"/>
      <c r="I30" s="196">
        <v>7390.2</v>
      </c>
      <c r="J30" s="196"/>
      <c r="K30" s="196">
        <v>0</v>
      </c>
      <c r="L30" s="196"/>
      <c r="M30" s="218">
        <v>6965</v>
      </c>
      <c r="N30" s="219"/>
      <c r="O30" s="200">
        <f t="shared" si="2"/>
        <v>0.94246434467267459</v>
      </c>
      <c r="P30" s="220">
        <f t="shared" si="3"/>
        <v>1</v>
      </c>
      <c r="Q30" s="196"/>
      <c r="R30" s="196"/>
      <c r="S30" s="200">
        <f t="shared" si="4"/>
        <v>1</v>
      </c>
      <c r="T30" s="200">
        <f t="shared" si="5"/>
        <v>1</v>
      </c>
      <c r="U30" s="200">
        <f t="shared" si="6"/>
        <v>0</v>
      </c>
      <c r="V30" s="200">
        <f t="shared" si="7"/>
        <v>0</v>
      </c>
      <c r="W30" s="208"/>
      <c r="X30" s="208"/>
    </row>
    <row r="31" spans="1:24" ht="16.5">
      <c r="A31" s="306" t="s">
        <v>199</v>
      </c>
      <c r="B31" s="307"/>
      <c r="C31" s="196">
        <v>27265.8</v>
      </c>
      <c r="D31" s="196"/>
      <c r="E31" s="196">
        <v>28400.2</v>
      </c>
      <c r="F31" s="196">
        <f>E31</f>
        <v>28400.2</v>
      </c>
      <c r="G31" s="196">
        <v>134</v>
      </c>
      <c r="H31" s="196"/>
      <c r="I31" s="196">
        <v>9.3000000000000007</v>
      </c>
      <c r="J31" s="196"/>
      <c r="K31" s="196">
        <v>30838.7</v>
      </c>
      <c r="L31" s="196"/>
      <c r="M31" s="218">
        <v>25</v>
      </c>
      <c r="N31" s="219"/>
      <c r="O31" s="200">
        <f t="shared" si="2"/>
        <v>2.6881720430107525</v>
      </c>
      <c r="P31" s="220">
        <f t="shared" si="3"/>
        <v>1</v>
      </c>
      <c r="Q31" s="196"/>
      <c r="R31" s="196"/>
      <c r="S31" s="200">
        <f t="shared" si="4"/>
        <v>0</v>
      </c>
      <c r="T31" s="200">
        <f t="shared" si="5"/>
        <v>1</v>
      </c>
      <c r="U31" s="200">
        <f t="shared" si="6"/>
        <v>0</v>
      </c>
      <c r="V31" s="200">
        <f t="shared" si="7"/>
        <v>0</v>
      </c>
      <c r="W31" s="208"/>
      <c r="X31" s="208"/>
    </row>
    <row r="32" spans="1:24" ht="16.5">
      <c r="A32" s="304" t="s">
        <v>89</v>
      </c>
      <c r="B32" s="305"/>
      <c r="C32" s="196">
        <v>387</v>
      </c>
      <c r="D32" s="196"/>
      <c r="E32" s="196">
        <v>597</v>
      </c>
      <c r="F32" s="196">
        <v>597</v>
      </c>
      <c r="G32" s="196">
        <v>638</v>
      </c>
      <c r="H32" s="196"/>
      <c r="I32" s="196">
        <v>161</v>
      </c>
      <c r="J32" s="196"/>
      <c r="K32" s="196">
        <v>1324.9</v>
      </c>
      <c r="L32" s="196"/>
      <c r="M32" s="218">
        <v>642.04999999999995</v>
      </c>
      <c r="N32" s="219"/>
      <c r="O32" s="200">
        <f t="shared" si="2"/>
        <v>3.9878881987577639</v>
      </c>
      <c r="P32" s="220">
        <f t="shared" si="3"/>
        <v>1</v>
      </c>
      <c r="Q32" s="196">
        <v>1325</v>
      </c>
      <c r="R32" s="196"/>
      <c r="S32" s="200">
        <f t="shared" si="4"/>
        <v>1.0000754773945202</v>
      </c>
      <c r="T32" s="200">
        <f t="shared" si="5"/>
        <v>1</v>
      </c>
      <c r="U32" s="200">
        <f t="shared" si="6"/>
        <v>2.0768025078369905</v>
      </c>
      <c r="V32" s="200">
        <f t="shared" si="7"/>
        <v>0</v>
      </c>
      <c r="W32" s="208"/>
      <c r="X32" s="208"/>
    </row>
    <row r="33" spans="1:24" ht="16.5">
      <c r="A33" s="304" t="s">
        <v>90</v>
      </c>
      <c r="B33" s="305"/>
      <c r="C33" s="196">
        <v>132</v>
      </c>
      <c r="D33" s="196"/>
      <c r="E33" s="196">
        <v>569</v>
      </c>
      <c r="F33" s="196">
        <v>569</v>
      </c>
      <c r="G33" s="196">
        <v>365</v>
      </c>
      <c r="H33" s="196"/>
      <c r="I33" s="196">
        <v>203</v>
      </c>
      <c r="J33" s="196"/>
      <c r="K33" s="196">
        <v>922</v>
      </c>
      <c r="L33" s="196"/>
      <c r="M33" s="218">
        <v>18.04</v>
      </c>
      <c r="N33" s="219"/>
      <c r="O33" s="200">
        <f t="shared" si="2"/>
        <v>8.8866995073891619E-2</v>
      </c>
      <c r="P33" s="220">
        <f t="shared" si="3"/>
        <v>1</v>
      </c>
      <c r="Q33" s="196">
        <v>921.5</v>
      </c>
      <c r="R33" s="196"/>
      <c r="S33" s="200">
        <f t="shared" si="4"/>
        <v>0.99945770065075923</v>
      </c>
      <c r="T33" s="200">
        <f t="shared" si="5"/>
        <v>1</v>
      </c>
      <c r="U33" s="200">
        <f t="shared" si="6"/>
        <v>2.5246575342465754</v>
      </c>
      <c r="V33" s="200">
        <f t="shared" si="7"/>
        <v>0</v>
      </c>
      <c r="W33" s="208"/>
      <c r="X33" s="208"/>
    </row>
    <row r="34" spans="1:24" ht="33" customHeight="1">
      <c r="A34" s="306" t="s">
        <v>200</v>
      </c>
      <c r="B34" s="307"/>
      <c r="C34" s="196">
        <v>132</v>
      </c>
      <c r="D34" s="196"/>
      <c r="E34" s="196">
        <v>569</v>
      </c>
      <c r="F34" s="196">
        <f>E34</f>
        <v>569</v>
      </c>
      <c r="G34" s="196">
        <v>364.5</v>
      </c>
      <c r="H34" s="196"/>
      <c r="I34" s="196">
        <v>203.3</v>
      </c>
      <c r="J34" s="196"/>
      <c r="K34" s="196">
        <v>922</v>
      </c>
      <c r="L34" s="196"/>
      <c r="M34" s="218">
        <v>18.04</v>
      </c>
      <c r="N34" s="219"/>
      <c r="O34" s="200">
        <f t="shared" si="2"/>
        <v>8.8735858337432361E-2</v>
      </c>
      <c r="P34" s="220">
        <f t="shared" si="3"/>
        <v>1</v>
      </c>
      <c r="Q34" s="196"/>
      <c r="R34" s="196"/>
      <c r="S34" s="200">
        <f t="shared" si="4"/>
        <v>0</v>
      </c>
      <c r="T34" s="200">
        <f t="shared" si="5"/>
        <v>1</v>
      </c>
      <c r="U34" s="200">
        <f t="shared" si="6"/>
        <v>0</v>
      </c>
      <c r="V34" s="200">
        <f t="shared" si="7"/>
        <v>0</v>
      </c>
      <c r="W34" s="208"/>
      <c r="X34" s="208"/>
    </row>
    <row r="35" spans="1:24" ht="33" customHeight="1">
      <c r="A35" s="306" t="s">
        <v>201</v>
      </c>
      <c r="B35" s="307"/>
      <c r="C35" s="196">
        <v>0</v>
      </c>
      <c r="D35" s="196"/>
      <c r="E35" s="196">
        <v>0</v>
      </c>
      <c r="F35" s="196">
        <v>0</v>
      </c>
      <c r="G35" s="196">
        <v>0</v>
      </c>
      <c r="H35" s="196"/>
      <c r="I35" s="196">
        <v>0</v>
      </c>
      <c r="J35" s="196"/>
      <c r="K35" s="196"/>
      <c r="L35" s="196"/>
      <c r="M35" s="218">
        <v>0</v>
      </c>
      <c r="N35" s="219"/>
      <c r="O35" s="200">
        <f t="shared" si="2"/>
        <v>1</v>
      </c>
      <c r="P35" s="220">
        <f t="shared" si="3"/>
        <v>1</v>
      </c>
      <c r="Q35" s="196"/>
      <c r="R35" s="196"/>
      <c r="S35" s="200">
        <f t="shared" si="4"/>
        <v>1</v>
      </c>
      <c r="T35" s="200">
        <f t="shared" si="5"/>
        <v>1</v>
      </c>
      <c r="U35" s="200">
        <f t="shared" si="6"/>
        <v>1</v>
      </c>
      <c r="V35" s="200">
        <f t="shared" si="7"/>
        <v>1</v>
      </c>
      <c r="W35" s="208"/>
      <c r="X35" s="208"/>
    </row>
    <row r="36" spans="1:24" ht="16.5">
      <c r="A36" s="304" t="s">
        <v>42</v>
      </c>
      <c r="B36" s="305"/>
      <c r="C36" s="196">
        <v>3427</v>
      </c>
      <c r="D36" s="196"/>
      <c r="E36" s="196">
        <v>3687</v>
      </c>
      <c r="F36" s="196">
        <v>3687</v>
      </c>
      <c r="G36" s="196">
        <v>2350.3000000000002</v>
      </c>
      <c r="H36" s="196"/>
      <c r="I36" s="196">
        <v>815</v>
      </c>
      <c r="J36" s="196"/>
      <c r="K36" s="196">
        <v>100</v>
      </c>
      <c r="L36" s="196"/>
      <c r="M36" s="218">
        <v>275.73</v>
      </c>
      <c r="N36" s="219"/>
      <c r="O36" s="200">
        <f t="shared" si="2"/>
        <v>0.33831901840490802</v>
      </c>
      <c r="P36" s="220">
        <f t="shared" si="3"/>
        <v>1</v>
      </c>
      <c r="Q36" s="196">
        <v>99.5</v>
      </c>
      <c r="R36" s="196"/>
      <c r="S36" s="200">
        <f t="shared" si="4"/>
        <v>0.995</v>
      </c>
      <c r="T36" s="200">
        <f t="shared" si="5"/>
        <v>1</v>
      </c>
      <c r="U36" s="200">
        <f t="shared" si="6"/>
        <v>4.2335021061141127E-2</v>
      </c>
      <c r="V36" s="200">
        <f t="shared" si="7"/>
        <v>0</v>
      </c>
      <c r="W36" s="208"/>
      <c r="X36" s="208"/>
    </row>
    <row r="37" spans="1:24" ht="33" customHeight="1">
      <c r="A37" s="306" t="s">
        <v>202</v>
      </c>
      <c r="B37" s="307"/>
      <c r="C37" s="196">
        <v>0</v>
      </c>
      <c r="D37" s="196"/>
      <c r="E37" s="196">
        <v>0</v>
      </c>
      <c r="F37" s="196">
        <v>0</v>
      </c>
      <c r="G37" s="196">
        <v>1098.9000000000001</v>
      </c>
      <c r="H37" s="196"/>
      <c r="I37" s="196">
        <v>619.1</v>
      </c>
      <c r="J37" s="196"/>
      <c r="K37" s="196">
        <v>100</v>
      </c>
      <c r="L37" s="196"/>
      <c r="M37" s="218">
        <v>64.099999999999994</v>
      </c>
      <c r="N37" s="219"/>
      <c r="O37" s="200">
        <f t="shared" si="2"/>
        <v>0.10353739298982392</v>
      </c>
      <c r="P37" s="220">
        <f t="shared" si="3"/>
        <v>1</v>
      </c>
      <c r="Q37" s="196"/>
      <c r="R37" s="196"/>
      <c r="S37" s="200">
        <f t="shared" si="4"/>
        <v>0</v>
      </c>
      <c r="T37" s="200">
        <f t="shared" si="5"/>
        <v>1</v>
      </c>
      <c r="U37" s="200">
        <f t="shared" si="6"/>
        <v>0</v>
      </c>
      <c r="V37" s="200">
        <f t="shared" si="7"/>
        <v>0</v>
      </c>
      <c r="W37" s="208"/>
      <c r="X37" s="208"/>
    </row>
    <row r="38" spans="1:24" ht="16.5">
      <c r="A38" s="304" t="s">
        <v>43</v>
      </c>
      <c r="B38" s="305"/>
      <c r="C38" s="196">
        <v>85</v>
      </c>
      <c r="D38" s="196"/>
      <c r="E38" s="196">
        <v>22</v>
      </c>
      <c r="F38" s="196">
        <v>22</v>
      </c>
      <c r="G38" s="196">
        <v>12.7</v>
      </c>
      <c r="H38" s="196"/>
      <c r="I38" s="196">
        <v>125</v>
      </c>
      <c r="J38" s="196"/>
      <c r="K38" s="196"/>
      <c r="L38" s="196"/>
      <c r="M38" s="218">
        <v>0</v>
      </c>
      <c r="N38" s="219"/>
      <c r="O38" s="200">
        <f t="shared" si="2"/>
        <v>0</v>
      </c>
      <c r="P38" s="220">
        <f t="shared" si="3"/>
        <v>1</v>
      </c>
      <c r="Q38" s="196"/>
      <c r="R38" s="196"/>
      <c r="S38" s="200">
        <f t="shared" si="4"/>
        <v>1</v>
      </c>
      <c r="T38" s="200">
        <f t="shared" si="5"/>
        <v>1</v>
      </c>
      <c r="U38" s="200">
        <f t="shared" si="6"/>
        <v>0</v>
      </c>
      <c r="V38" s="200">
        <f t="shared" si="7"/>
        <v>0</v>
      </c>
      <c r="W38" s="208"/>
      <c r="X38" s="208"/>
    </row>
    <row r="39" spans="1:24" ht="17.25">
      <c r="A39" s="297" t="s">
        <v>44</v>
      </c>
      <c r="B39" s="298"/>
      <c r="C39" s="197">
        <f>C40+C47+C48+C49</f>
        <v>640846</v>
      </c>
      <c r="D39" s="197">
        <f t="shared" ref="D39" si="8">D40+D47+D48+D49</f>
        <v>0</v>
      </c>
      <c r="E39" s="197">
        <f>E40+E47+E48+E49</f>
        <v>539468</v>
      </c>
      <c r="F39" s="197">
        <f>F40+F47+F48+F49</f>
        <v>539468</v>
      </c>
      <c r="G39" s="197">
        <f t="shared" ref="G39:N39" si="9">G40+G47+G48+G49</f>
        <v>621385.85017999995</v>
      </c>
      <c r="H39" s="197">
        <f t="shared" si="9"/>
        <v>0</v>
      </c>
      <c r="I39" s="222">
        <f>I40+I47+I48+I49</f>
        <v>116074</v>
      </c>
      <c r="J39" s="197">
        <f t="shared" si="9"/>
        <v>0</v>
      </c>
      <c r="K39" s="197">
        <f t="shared" si="9"/>
        <v>644618.30000000005</v>
      </c>
      <c r="L39" s="197">
        <f t="shared" si="9"/>
        <v>0</v>
      </c>
      <c r="M39" s="223">
        <f t="shared" si="9"/>
        <v>105102</v>
      </c>
      <c r="N39" s="217">
        <f t="shared" si="9"/>
        <v>0</v>
      </c>
      <c r="O39" s="198">
        <f t="shared" si="2"/>
        <v>0.90547409411237656</v>
      </c>
      <c r="P39" s="215">
        <f t="shared" si="3"/>
        <v>1</v>
      </c>
      <c r="Q39" s="197">
        <f t="shared" ref="Q39:R39" si="10">Q40+Q47+Q48+Q49</f>
        <v>644618</v>
      </c>
      <c r="R39" s="197">
        <f t="shared" si="10"/>
        <v>0</v>
      </c>
      <c r="S39" s="200">
        <f t="shared" si="4"/>
        <v>0.99999953460831004</v>
      </c>
      <c r="T39" s="200">
        <f t="shared" si="5"/>
        <v>1</v>
      </c>
      <c r="U39" s="198">
        <f t="shared" si="6"/>
        <v>1.0373876389577752</v>
      </c>
      <c r="V39" s="198">
        <f t="shared" si="7"/>
        <v>0</v>
      </c>
      <c r="W39" s="206"/>
      <c r="X39" s="206"/>
    </row>
    <row r="40" spans="1:24" ht="17.25">
      <c r="A40" s="297" t="s">
        <v>175</v>
      </c>
      <c r="B40" s="298"/>
      <c r="C40" s="197">
        <f>SUM(C41:C46)</f>
        <v>197052</v>
      </c>
      <c r="D40" s="197">
        <f t="shared" ref="D40" si="11">SUM(D41:D46)</f>
        <v>0</v>
      </c>
      <c r="E40" s="197">
        <f>SUM(E41:E46)</f>
        <v>207259</v>
      </c>
      <c r="F40" s="197">
        <f t="shared" ref="F40:N40" si="12">SUM(F41:F46)</f>
        <v>207259</v>
      </c>
      <c r="G40" s="197">
        <f t="shared" si="12"/>
        <v>199749.3</v>
      </c>
      <c r="H40" s="197">
        <f t="shared" si="12"/>
        <v>0</v>
      </c>
      <c r="I40" s="197">
        <f>SUM(I41:I46)</f>
        <v>58173</v>
      </c>
      <c r="J40" s="197">
        <f t="shared" si="12"/>
        <v>0</v>
      </c>
      <c r="K40" s="197">
        <f t="shared" si="12"/>
        <v>176976</v>
      </c>
      <c r="L40" s="197">
        <f t="shared" si="12"/>
        <v>0</v>
      </c>
      <c r="M40" s="224">
        <f t="shared" si="12"/>
        <v>43965</v>
      </c>
      <c r="N40" s="217">
        <f t="shared" si="12"/>
        <v>0</v>
      </c>
      <c r="O40" s="200">
        <f t="shared" si="2"/>
        <v>0.75576298282708476</v>
      </c>
      <c r="P40" s="220">
        <f t="shared" si="3"/>
        <v>1</v>
      </c>
      <c r="Q40" s="197">
        <f t="shared" ref="Q40:R40" si="13">SUM(Q41:Q46)</f>
        <v>176976</v>
      </c>
      <c r="R40" s="197">
        <f t="shared" si="13"/>
        <v>0</v>
      </c>
      <c r="S40" s="200">
        <f t="shared" si="4"/>
        <v>1</v>
      </c>
      <c r="T40" s="200">
        <f t="shared" si="5"/>
        <v>1</v>
      </c>
      <c r="U40" s="200">
        <f t="shared" si="6"/>
        <v>0.88599058920356677</v>
      </c>
      <c r="V40" s="200">
        <f t="shared" si="7"/>
        <v>0</v>
      </c>
      <c r="W40" s="206"/>
      <c r="X40" s="206"/>
    </row>
    <row r="41" spans="1:24" ht="16.5">
      <c r="A41" s="299" t="s">
        <v>179</v>
      </c>
      <c r="B41" s="300"/>
      <c r="C41" s="196">
        <v>89968</v>
      </c>
      <c r="D41" s="201"/>
      <c r="E41" s="196">
        <v>140602</v>
      </c>
      <c r="F41" s="201">
        <v>140602</v>
      </c>
      <c r="G41" s="225">
        <v>164011</v>
      </c>
      <c r="H41" s="201"/>
      <c r="I41" s="225">
        <v>50301</v>
      </c>
      <c r="J41" s="196"/>
      <c r="K41" s="196">
        <v>162300</v>
      </c>
      <c r="L41" s="201"/>
      <c r="M41" s="202">
        <v>40575</v>
      </c>
      <c r="N41" s="219"/>
      <c r="O41" s="200">
        <f t="shared" si="2"/>
        <v>0.80664400310133</v>
      </c>
      <c r="P41" s="220">
        <f t="shared" si="3"/>
        <v>1</v>
      </c>
      <c r="Q41" s="196">
        <v>162300</v>
      </c>
      <c r="R41" s="201"/>
      <c r="S41" s="200">
        <f t="shared" si="4"/>
        <v>1</v>
      </c>
      <c r="T41" s="200">
        <f t="shared" si="5"/>
        <v>1</v>
      </c>
      <c r="U41" s="200">
        <f t="shared" si="6"/>
        <v>0.98956777289328157</v>
      </c>
      <c r="V41" s="200">
        <f t="shared" si="7"/>
        <v>0</v>
      </c>
      <c r="W41" s="208"/>
      <c r="X41" s="210"/>
    </row>
    <row r="42" spans="1:24" ht="16.5">
      <c r="A42" s="299" t="s">
        <v>180</v>
      </c>
      <c r="B42" s="300"/>
      <c r="C42" s="196">
        <v>41211</v>
      </c>
      <c r="D42" s="201"/>
      <c r="E42" s="196">
        <v>5667</v>
      </c>
      <c r="F42" s="201">
        <v>5667</v>
      </c>
      <c r="G42" s="196">
        <f>11796.3+1096.5</f>
        <v>12892.8</v>
      </c>
      <c r="H42" s="201"/>
      <c r="I42" s="196">
        <v>0</v>
      </c>
      <c r="J42" s="196"/>
      <c r="K42" s="196"/>
      <c r="L42" s="201"/>
      <c r="M42" s="202">
        <v>0</v>
      </c>
      <c r="N42" s="219"/>
      <c r="O42" s="200">
        <f t="shared" si="2"/>
        <v>1</v>
      </c>
      <c r="P42" s="220">
        <f t="shared" si="3"/>
        <v>1</v>
      </c>
      <c r="Q42" s="196"/>
      <c r="R42" s="201"/>
      <c r="S42" s="200">
        <f t="shared" si="4"/>
        <v>1</v>
      </c>
      <c r="T42" s="200">
        <f t="shared" si="5"/>
        <v>1</v>
      </c>
      <c r="U42" s="200">
        <f t="shared" si="6"/>
        <v>0</v>
      </c>
      <c r="V42" s="200">
        <f t="shared" si="7"/>
        <v>0</v>
      </c>
      <c r="W42" s="208"/>
      <c r="X42" s="210"/>
    </row>
    <row r="43" spans="1:24" ht="16.5">
      <c r="A43" s="313" t="s">
        <v>181</v>
      </c>
      <c r="B43" s="314"/>
      <c r="C43" s="196">
        <v>1523</v>
      </c>
      <c r="D43" s="201"/>
      <c r="E43" s="196">
        <v>1485</v>
      </c>
      <c r="F43" s="201">
        <v>1485</v>
      </c>
      <c r="G43" s="196">
        <v>2916</v>
      </c>
      <c r="H43" s="201"/>
      <c r="I43" s="196">
        <v>729</v>
      </c>
      <c r="J43" s="196"/>
      <c r="K43" s="196">
        <v>3563</v>
      </c>
      <c r="L43" s="201"/>
      <c r="M43" s="202">
        <v>891</v>
      </c>
      <c r="N43" s="219"/>
      <c r="O43" s="200">
        <f t="shared" si="2"/>
        <v>1.2222222222222223</v>
      </c>
      <c r="P43" s="220">
        <f t="shared" si="3"/>
        <v>1</v>
      </c>
      <c r="Q43" s="196">
        <v>3563</v>
      </c>
      <c r="R43" s="201"/>
      <c r="S43" s="200">
        <f t="shared" si="4"/>
        <v>1</v>
      </c>
      <c r="T43" s="200">
        <f t="shared" si="5"/>
        <v>1</v>
      </c>
      <c r="U43" s="200">
        <f t="shared" si="6"/>
        <v>1.2218792866941015</v>
      </c>
      <c r="V43" s="200">
        <f t="shared" si="7"/>
        <v>0</v>
      </c>
      <c r="W43" s="208"/>
      <c r="X43" s="210"/>
    </row>
    <row r="44" spans="1:24" ht="16.5">
      <c r="A44" s="299" t="s">
        <v>182</v>
      </c>
      <c r="B44" s="315"/>
      <c r="C44" s="196"/>
      <c r="D44" s="201"/>
      <c r="E44" s="196"/>
      <c r="F44" s="201">
        <v>0</v>
      </c>
      <c r="G44" s="196"/>
      <c r="H44" s="201"/>
      <c r="I44" s="196"/>
      <c r="J44" s="196"/>
      <c r="K44" s="196"/>
      <c r="L44" s="201"/>
      <c r="M44" s="202">
        <v>0</v>
      </c>
      <c r="N44" s="219"/>
      <c r="O44" s="200">
        <f t="shared" si="2"/>
        <v>1</v>
      </c>
      <c r="P44" s="220">
        <f t="shared" si="3"/>
        <v>1</v>
      </c>
      <c r="Q44" s="196"/>
      <c r="R44" s="201"/>
      <c r="S44" s="200">
        <f t="shared" si="4"/>
        <v>1</v>
      </c>
      <c r="T44" s="200">
        <f t="shared" si="5"/>
        <v>1</v>
      </c>
      <c r="U44" s="200">
        <f t="shared" si="6"/>
        <v>1</v>
      </c>
      <c r="V44" s="200">
        <f t="shared" si="7"/>
        <v>1</v>
      </c>
      <c r="W44" s="208"/>
      <c r="X44" s="210"/>
    </row>
    <row r="45" spans="1:24" ht="16.5">
      <c r="A45" s="313" t="s">
        <v>183</v>
      </c>
      <c r="B45" s="314"/>
      <c r="C45" s="196">
        <v>62918</v>
      </c>
      <c r="D45" s="201"/>
      <c r="E45" s="196">
        <v>33391</v>
      </c>
      <c r="F45" s="201">
        <v>33391</v>
      </c>
      <c r="G45" s="196">
        <v>9813</v>
      </c>
      <c r="H45" s="201"/>
      <c r="I45" s="196">
        <v>1141</v>
      </c>
      <c r="J45" s="196"/>
      <c r="K45" s="196">
        <v>3453</v>
      </c>
      <c r="L45" s="201"/>
      <c r="M45" s="202">
        <v>603</v>
      </c>
      <c r="N45" s="219"/>
      <c r="O45" s="200">
        <f t="shared" si="2"/>
        <v>0.5284837861524978</v>
      </c>
      <c r="P45" s="220">
        <f t="shared" si="3"/>
        <v>1</v>
      </c>
      <c r="Q45" s="196">
        <v>3453</v>
      </c>
      <c r="R45" s="201"/>
      <c r="S45" s="200">
        <f t="shared" si="4"/>
        <v>1</v>
      </c>
      <c r="T45" s="200">
        <f t="shared" si="5"/>
        <v>1</v>
      </c>
      <c r="U45" s="200">
        <f t="shared" si="6"/>
        <v>0.35188015897279118</v>
      </c>
      <c r="V45" s="200">
        <f t="shared" si="7"/>
        <v>0</v>
      </c>
      <c r="W45" s="208"/>
      <c r="X45" s="210"/>
    </row>
    <row r="46" spans="1:24" ht="39.75" customHeight="1">
      <c r="A46" s="299" t="s">
        <v>184</v>
      </c>
      <c r="B46" s="300"/>
      <c r="C46" s="196">
        <v>1432</v>
      </c>
      <c r="D46" s="201"/>
      <c r="E46" s="196">
        <v>26114</v>
      </c>
      <c r="F46" s="201">
        <v>26114</v>
      </c>
      <c r="G46" s="196">
        <v>10116.5</v>
      </c>
      <c r="H46" s="201"/>
      <c r="I46" s="196">
        <v>6002</v>
      </c>
      <c r="J46" s="196"/>
      <c r="K46" s="196">
        <v>7660</v>
      </c>
      <c r="L46" s="201"/>
      <c r="M46" s="202">
        <v>1896</v>
      </c>
      <c r="N46" s="219"/>
      <c r="O46" s="200">
        <f t="shared" si="2"/>
        <v>0.31589470176607798</v>
      </c>
      <c r="P46" s="220">
        <f t="shared" si="3"/>
        <v>1</v>
      </c>
      <c r="Q46" s="196">
        <v>7660</v>
      </c>
      <c r="R46" s="201"/>
      <c r="S46" s="200">
        <f t="shared" si="4"/>
        <v>1</v>
      </c>
      <c r="T46" s="200">
        <f t="shared" si="5"/>
        <v>1</v>
      </c>
      <c r="U46" s="200">
        <f t="shared" si="6"/>
        <v>0.75717886620866903</v>
      </c>
      <c r="V46" s="200">
        <f t="shared" si="7"/>
        <v>0</v>
      </c>
      <c r="W46" s="208"/>
      <c r="X46" s="210"/>
    </row>
    <row r="47" spans="1:24" ht="17.25">
      <c r="A47" s="297" t="s">
        <v>176</v>
      </c>
      <c r="B47" s="298"/>
      <c r="C47" s="196">
        <v>443143</v>
      </c>
      <c r="D47" s="201"/>
      <c r="E47" s="196">
        <v>340188</v>
      </c>
      <c r="F47" s="201">
        <v>340188</v>
      </c>
      <c r="G47" s="196">
        <v>422118.1</v>
      </c>
      <c r="H47" s="201"/>
      <c r="I47" s="196">
        <v>57983</v>
      </c>
      <c r="J47" s="196"/>
      <c r="K47" s="196">
        <v>467642.3</v>
      </c>
      <c r="L47" s="201"/>
      <c r="M47" s="202">
        <v>61137</v>
      </c>
      <c r="N47" s="219"/>
      <c r="O47" s="200">
        <f t="shared" si="2"/>
        <v>1.0543952537812806</v>
      </c>
      <c r="P47" s="220">
        <f t="shared" si="3"/>
        <v>1</v>
      </c>
      <c r="Q47" s="196">
        <v>467642</v>
      </c>
      <c r="R47" s="201"/>
      <c r="S47" s="200">
        <f t="shared" si="4"/>
        <v>0.99999935848403798</v>
      </c>
      <c r="T47" s="200">
        <f t="shared" si="5"/>
        <v>1</v>
      </c>
      <c r="U47" s="200">
        <f t="shared" si="6"/>
        <v>1.1078463586375473</v>
      </c>
      <c r="V47" s="200">
        <f t="shared" si="7"/>
        <v>0</v>
      </c>
      <c r="W47" s="208"/>
      <c r="X47" s="210"/>
    </row>
    <row r="48" spans="1:24" ht="17.25">
      <c r="A48" s="297" t="s">
        <v>177</v>
      </c>
      <c r="B48" s="298"/>
      <c r="C48" s="196">
        <v>651</v>
      </c>
      <c r="D48" s="201"/>
      <c r="E48" s="196">
        <v>242</v>
      </c>
      <c r="F48" s="201">
        <v>242</v>
      </c>
      <c r="G48" s="196">
        <v>384.4</v>
      </c>
      <c r="H48" s="201"/>
      <c r="I48" s="196">
        <v>-6</v>
      </c>
      <c r="J48" s="196"/>
      <c r="K48" s="196">
        <v>0</v>
      </c>
      <c r="L48" s="201"/>
      <c r="M48" s="196">
        <v>0</v>
      </c>
      <c r="N48" s="219"/>
      <c r="O48" s="200">
        <f t="shared" si="2"/>
        <v>0</v>
      </c>
      <c r="P48" s="220">
        <f t="shared" si="3"/>
        <v>1</v>
      </c>
      <c r="Q48" s="196">
        <v>0</v>
      </c>
      <c r="R48" s="201"/>
      <c r="S48" s="200">
        <f t="shared" si="4"/>
        <v>1</v>
      </c>
      <c r="T48" s="200">
        <f t="shared" si="5"/>
        <v>1</v>
      </c>
      <c r="U48" s="200">
        <f t="shared" si="6"/>
        <v>0</v>
      </c>
      <c r="V48" s="200">
        <f t="shared" si="7"/>
        <v>0</v>
      </c>
      <c r="W48" s="208"/>
      <c r="X48" s="210"/>
    </row>
    <row r="49" spans="1:24" ht="17.25">
      <c r="A49" s="297" t="s">
        <v>178</v>
      </c>
      <c r="B49" s="298"/>
      <c r="C49" s="196">
        <v>0</v>
      </c>
      <c r="D49" s="201"/>
      <c r="E49" s="196">
        <v>-8221</v>
      </c>
      <c r="F49" s="201">
        <v>-8221</v>
      </c>
      <c r="G49" s="196">
        <f>-865.94982</f>
        <v>-865.94982000000005</v>
      </c>
      <c r="H49" s="201"/>
      <c r="I49" s="196">
        <v>-76</v>
      </c>
      <c r="J49" s="196"/>
      <c r="K49" s="196">
        <v>0</v>
      </c>
      <c r="L49" s="201"/>
      <c r="M49" s="196">
        <v>0</v>
      </c>
      <c r="N49" s="219"/>
      <c r="O49" s="200">
        <f t="shared" si="2"/>
        <v>0</v>
      </c>
      <c r="P49" s="220">
        <f t="shared" si="3"/>
        <v>1</v>
      </c>
      <c r="Q49" s="196">
        <v>0</v>
      </c>
      <c r="R49" s="201"/>
      <c r="S49" s="200">
        <f t="shared" si="4"/>
        <v>1</v>
      </c>
      <c r="T49" s="200">
        <f t="shared" si="5"/>
        <v>1</v>
      </c>
      <c r="U49" s="200">
        <f t="shared" si="6"/>
        <v>0</v>
      </c>
      <c r="V49" s="200">
        <f t="shared" si="7"/>
        <v>0</v>
      </c>
      <c r="W49" s="208"/>
      <c r="X49" s="210"/>
    </row>
  </sheetData>
  <mergeCells count="58">
    <mergeCell ref="A2:H2"/>
    <mergeCell ref="S2:V2"/>
    <mergeCell ref="S3:V4"/>
    <mergeCell ref="A5:B6"/>
    <mergeCell ref="I5:J5"/>
    <mergeCell ref="M5:N5"/>
    <mergeCell ref="O5:P5"/>
    <mergeCell ref="B4:R4"/>
    <mergeCell ref="A7:B7"/>
    <mergeCell ref="A8:B8"/>
    <mergeCell ref="A9:B9"/>
    <mergeCell ref="W5:X5"/>
    <mergeCell ref="C5:D5"/>
    <mergeCell ref="E5:F5"/>
    <mergeCell ref="G5:H5"/>
    <mergeCell ref="K5:L5"/>
    <mergeCell ref="Q5:R5"/>
    <mergeCell ref="S5:T5"/>
    <mergeCell ref="U5:V5"/>
    <mergeCell ref="A18:B18"/>
    <mergeCell ref="A16:B16"/>
    <mergeCell ref="A17:B17"/>
    <mergeCell ref="A22:B22"/>
    <mergeCell ref="A23:B23"/>
    <mergeCell ref="A10:B10"/>
    <mergeCell ref="A12:B12"/>
    <mergeCell ref="A13:B13"/>
    <mergeCell ref="A14:B14"/>
    <mergeCell ref="A15:B15"/>
    <mergeCell ref="A41:B41"/>
    <mergeCell ref="A34:B34"/>
    <mergeCell ref="A35:B35"/>
    <mergeCell ref="A37:B37"/>
    <mergeCell ref="A19:B19"/>
    <mergeCell ref="A20:B20"/>
    <mergeCell ref="A21:B21"/>
    <mergeCell ref="A27:B27"/>
    <mergeCell ref="A28:B28"/>
    <mergeCell ref="A32:B32"/>
    <mergeCell ref="A24:B24"/>
    <mergeCell ref="A25:B25"/>
    <mergeCell ref="A26:B26"/>
    <mergeCell ref="A29:B29"/>
    <mergeCell ref="A30:B30"/>
    <mergeCell ref="A31:B31"/>
    <mergeCell ref="A33:B33"/>
    <mergeCell ref="A36:B36"/>
    <mergeCell ref="A38:B38"/>
    <mergeCell ref="A39:B39"/>
    <mergeCell ref="A40:B40"/>
    <mergeCell ref="A48:B48"/>
    <mergeCell ref="A49:B49"/>
    <mergeCell ref="A42:B42"/>
    <mergeCell ref="A43:B43"/>
    <mergeCell ref="A44:B44"/>
    <mergeCell ref="A45:B45"/>
    <mergeCell ref="A46:B46"/>
    <mergeCell ref="A47:B4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94" t="s">
        <v>0</v>
      </c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  <c r="CD1" s="294"/>
      <c r="CE1" s="294"/>
      <c r="CF1" s="294"/>
      <c r="CG1" s="294"/>
      <c r="CH1" s="294"/>
      <c r="CI1" s="294"/>
      <c r="CJ1" s="294"/>
      <c r="CK1" s="294"/>
      <c r="CL1" s="294"/>
      <c r="CM1" s="294"/>
      <c r="CN1" s="294"/>
      <c r="CO1" s="294"/>
      <c r="CP1" s="294"/>
      <c r="CQ1" s="294"/>
      <c r="CR1" s="294"/>
      <c r="CS1" s="294"/>
      <c r="CT1" s="294"/>
      <c r="CU1" s="294"/>
      <c r="CV1" s="294"/>
      <c r="CW1" s="294"/>
      <c r="CX1" s="294"/>
      <c r="CY1" s="294"/>
      <c r="CZ1" s="294"/>
      <c r="DA1" s="294"/>
      <c r="DB1" s="294"/>
      <c r="DC1" s="294"/>
      <c r="DD1" s="294"/>
      <c r="DE1" s="294"/>
      <c r="DF1" s="294"/>
      <c r="DG1" s="294"/>
      <c r="DH1" s="294"/>
      <c r="DI1" s="294"/>
      <c r="DJ1" s="294"/>
      <c r="DK1" s="294"/>
      <c r="DL1" s="294"/>
      <c r="DM1" s="294"/>
      <c r="DN1" s="294"/>
      <c r="DO1" s="294"/>
      <c r="DP1" s="294"/>
      <c r="DQ1" s="294"/>
      <c r="DR1" s="294"/>
      <c r="DS1" s="294"/>
      <c r="DT1" s="294"/>
      <c r="DU1" s="294"/>
      <c r="DV1" s="294"/>
    </row>
    <row r="2" spans="1:268" ht="15.75" customHeight="1">
      <c r="C2" s="294" t="s">
        <v>1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77" t="s">
        <v>3</v>
      </c>
      <c r="B4" s="278"/>
      <c r="C4" s="283" t="s">
        <v>4</v>
      </c>
      <c r="D4" s="284"/>
      <c r="E4" s="285" t="s">
        <v>5</v>
      </c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 t="s">
        <v>6</v>
      </c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9"/>
    </row>
    <row r="5" spans="1:268" s="120" customFormat="1" ht="16.5" customHeight="1">
      <c r="A5" s="279"/>
      <c r="B5" s="280"/>
      <c r="C5" s="286" t="s">
        <v>113</v>
      </c>
      <c r="D5" s="286"/>
      <c r="E5" s="286" t="s">
        <v>7</v>
      </c>
      <c r="F5" s="286"/>
      <c r="G5" s="286" t="s">
        <v>8</v>
      </c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 t="s">
        <v>9</v>
      </c>
      <c r="AZ5" s="286"/>
      <c r="BA5" s="360" t="s">
        <v>96</v>
      </c>
      <c r="BB5" s="360"/>
      <c r="BC5" s="276" t="s">
        <v>10</v>
      </c>
      <c r="BD5" s="276"/>
      <c r="BE5" s="276"/>
      <c r="BF5" s="276"/>
      <c r="BG5" s="276"/>
      <c r="BH5" s="276"/>
      <c r="BI5" s="276"/>
      <c r="BJ5" s="276"/>
      <c r="BK5" s="276"/>
      <c r="BL5" s="276"/>
      <c r="BM5" s="276"/>
      <c r="BN5" s="276"/>
      <c r="BO5" s="276"/>
      <c r="BP5" s="276"/>
      <c r="BQ5" s="276"/>
      <c r="BR5" s="276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276"/>
      <c r="DH5" s="276"/>
      <c r="DI5" s="276"/>
      <c r="DJ5" s="276"/>
      <c r="DK5" s="276"/>
      <c r="DL5" s="276"/>
      <c r="DM5" s="276"/>
      <c r="DN5" s="276"/>
      <c r="DO5" s="276"/>
      <c r="DP5" s="276"/>
      <c r="DQ5" s="289" t="s">
        <v>125</v>
      </c>
      <c r="DR5" s="290"/>
      <c r="DS5" s="359" t="s">
        <v>126</v>
      </c>
      <c r="DT5" s="359"/>
      <c r="DU5" s="359" t="s">
        <v>96</v>
      </c>
      <c r="DV5" s="359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79"/>
      <c r="B6" s="280"/>
      <c r="C6" s="286"/>
      <c r="D6" s="286"/>
      <c r="E6" s="286"/>
      <c r="F6" s="286"/>
      <c r="G6" s="270" t="s">
        <v>11</v>
      </c>
      <c r="H6" s="270"/>
      <c r="I6" s="270" t="s">
        <v>12</v>
      </c>
      <c r="J6" s="270"/>
      <c r="K6" s="270" t="s">
        <v>70</v>
      </c>
      <c r="L6" s="270"/>
      <c r="M6" s="270" t="s">
        <v>13</v>
      </c>
      <c r="N6" s="270"/>
      <c r="O6" s="270" t="s">
        <v>14</v>
      </c>
      <c r="P6" s="270"/>
      <c r="Q6" s="270" t="s">
        <v>15</v>
      </c>
      <c r="R6" s="270"/>
      <c r="S6" s="270" t="s">
        <v>81</v>
      </c>
      <c r="T6" s="270"/>
      <c r="U6" s="270" t="s">
        <v>16</v>
      </c>
      <c r="V6" s="270"/>
      <c r="W6" s="270" t="s">
        <v>82</v>
      </c>
      <c r="X6" s="270"/>
      <c r="Y6" s="270" t="s">
        <v>17</v>
      </c>
      <c r="Z6" s="270"/>
      <c r="AA6" s="270" t="s">
        <v>83</v>
      </c>
      <c r="AB6" s="270"/>
      <c r="AC6" s="270" t="s">
        <v>18</v>
      </c>
      <c r="AD6" s="270"/>
      <c r="AE6" s="270" t="s">
        <v>84</v>
      </c>
      <c r="AF6" s="270"/>
      <c r="AG6" s="270" t="s">
        <v>19</v>
      </c>
      <c r="AH6" s="270"/>
      <c r="AI6" s="270" t="s">
        <v>85</v>
      </c>
      <c r="AJ6" s="270"/>
      <c r="AK6" s="270" t="s">
        <v>20</v>
      </c>
      <c r="AL6" s="270"/>
      <c r="AM6" s="270" t="s">
        <v>86</v>
      </c>
      <c r="AN6" s="270"/>
      <c r="AO6" s="270" t="s">
        <v>21</v>
      </c>
      <c r="AP6" s="270"/>
      <c r="AQ6" s="270" t="s">
        <v>87</v>
      </c>
      <c r="AR6" s="270"/>
      <c r="AS6" s="270" t="s">
        <v>22</v>
      </c>
      <c r="AT6" s="270"/>
      <c r="AU6" s="270" t="s">
        <v>88</v>
      </c>
      <c r="AV6" s="270"/>
      <c r="AW6" s="270" t="s">
        <v>23</v>
      </c>
      <c r="AX6" s="270"/>
      <c r="AY6" s="286"/>
      <c r="AZ6" s="286"/>
      <c r="BA6" s="360"/>
      <c r="BB6" s="360"/>
      <c r="BC6" s="270" t="s">
        <v>11</v>
      </c>
      <c r="BD6" s="270"/>
      <c r="BE6" s="270" t="s">
        <v>12</v>
      </c>
      <c r="BF6" s="270"/>
      <c r="BG6" s="270" t="s">
        <v>70</v>
      </c>
      <c r="BH6" s="270"/>
      <c r="BI6" s="357" t="s">
        <v>96</v>
      </c>
      <c r="BJ6" s="358"/>
      <c r="BK6" s="270" t="s">
        <v>13</v>
      </c>
      <c r="BL6" s="270"/>
      <c r="BM6" s="270" t="s">
        <v>14</v>
      </c>
      <c r="BN6" s="270"/>
      <c r="BO6" s="357" t="s">
        <v>96</v>
      </c>
      <c r="BP6" s="358"/>
      <c r="BQ6" s="270" t="s">
        <v>15</v>
      </c>
      <c r="BR6" s="270"/>
      <c r="BS6" s="270" t="s">
        <v>81</v>
      </c>
      <c r="BT6" s="270"/>
      <c r="BU6" s="357" t="s">
        <v>96</v>
      </c>
      <c r="BV6" s="358"/>
      <c r="BW6" s="270" t="s">
        <v>141</v>
      </c>
      <c r="BX6" s="270"/>
      <c r="BY6" s="270" t="s">
        <v>82</v>
      </c>
      <c r="BZ6" s="270"/>
      <c r="CA6" s="357" t="s">
        <v>96</v>
      </c>
      <c r="CB6" s="358"/>
      <c r="CC6" s="270" t="s">
        <v>17</v>
      </c>
      <c r="CD6" s="270"/>
      <c r="CE6" s="270" t="s">
        <v>83</v>
      </c>
      <c r="CF6" s="270"/>
      <c r="CG6" s="357" t="s">
        <v>96</v>
      </c>
      <c r="CH6" s="358"/>
      <c r="CI6" s="270" t="s">
        <v>18</v>
      </c>
      <c r="CJ6" s="270"/>
      <c r="CK6" s="270" t="s">
        <v>84</v>
      </c>
      <c r="CL6" s="270"/>
      <c r="CM6" s="357" t="s">
        <v>96</v>
      </c>
      <c r="CN6" s="358"/>
      <c r="CO6" s="270" t="s">
        <v>19</v>
      </c>
      <c r="CP6" s="270"/>
      <c r="CQ6" s="270" t="s">
        <v>85</v>
      </c>
      <c r="CR6" s="270"/>
      <c r="CS6" s="357" t="s">
        <v>96</v>
      </c>
      <c r="CT6" s="358"/>
      <c r="CU6" s="270" t="s">
        <v>20</v>
      </c>
      <c r="CV6" s="270"/>
      <c r="CW6" s="270" t="s">
        <v>86</v>
      </c>
      <c r="CX6" s="270"/>
      <c r="CY6" s="357" t="s">
        <v>96</v>
      </c>
      <c r="CZ6" s="358"/>
      <c r="DA6" s="270" t="s">
        <v>21</v>
      </c>
      <c r="DB6" s="270"/>
      <c r="DC6" s="270" t="s">
        <v>87</v>
      </c>
      <c r="DD6" s="270"/>
      <c r="DE6" s="357" t="s">
        <v>96</v>
      </c>
      <c r="DF6" s="358"/>
      <c r="DG6" s="270" t="s">
        <v>22</v>
      </c>
      <c r="DH6" s="270"/>
      <c r="DI6" s="270" t="s">
        <v>88</v>
      </c>
      <c r="DJ6" s="270"/>
      <c r="DK6" s="357" t="s">
        <v>96</v>
      </c>
      <c r="DL6" s="358"/>
      <c r="DM6" s="270" t="s">
        <v>23</v>
      </c>
      <c r="DN6" s="270"/>
      <c r="DO6" s="271" t="s">
        <v>117</v>
      </c>
      <c r="DP6" s="271"/>
      <c r="DQ6" s="291"/>
      <c r="DR6" s="292"/>
      <c r="DS6" s="359"/>
      <c r="DT6" s="359"/>
      <c r="DU6" s="359"/>
      <c r="DV6" s="359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81"/>
      <c r="B7" s="282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40" t="s">
        <v>29</v>
      </c>
      <c r="B8" s="241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55" t="s">
        <v>30</v>
      </c>
      <c r="B9" s="356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53" t="s">
        <v>31</v>
      </c>
      <c r="B10" s="354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53" t="s">
        <v>32</v>
      </c>
      <c r="B12" s="354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53" t="s">
        <v>80</v>
      </c>
      <c r="B13" s="354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53" t="s">
        <v>33</v>
      </c>
      <c r="B14" s="354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53" t="s">
        <v>35</v>
      </c>
      <c r="B15" s="354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53" t="s">
        <v>36</v>
      </c>
      <c r="B16" s="354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53" t="s">
        <v>37</v>
      </c>
      <c r="B17" s="354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53" t="s">
        <v>38</v>
      </c>
      <c r="B18" s="354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53" t="s">
        <v>39</v>
      </c>
      <c r="B19" s="354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53" t="s">
        <v>40</v>
      </c>
      <c r="B20" s="354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53" t="s">
        <v>41</v>
      </c>
      <c r="B21" s="354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53" t="s">
        <v>89</v>
      </c>
      <c r="B22" s="354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53" t="s">
        <v>90</v>
      </c>
      <c r="B23" s="354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53" t="s">
        <v>42</v>
      </c>
      <c r="B24" s="354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53" t="s">
        <v>43</v>
      </c>
      <c r="B25" s="354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55" t="s">
        <v>44</v>
      </c>
      <c r="B26" s="356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41" t="s">
        <v>94</v>
      </c>
      <c r="B27" s="342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41" t="s">
        <v>45</v>
      </c>
      <c r="B28" s="342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41" t="s">
        <v>91</v>
      </c>
      <c r="B29" s="342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41" t="s">
        <v>46</v>
      </c>
      <c r="B30" s="342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41" t="s">
        <v>92</v>
      </c>
      <c r="B31" s="342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41" t="s">
        <v>47</v>
      </c>
      <c r="B32" s="342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41" t="s">
        <v>118</v>
      </c>
      <c r="B33" s="342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41" t="s">
        <v>48</v>
      </c>
      <c r="B34" s="342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41" t="s">
        <v>93</v>
      </c>
      <c r="B35" s="342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40" t="s">
        <v>49</v>
      </c>
      <c r="B36" s="241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51" t="s">
        <v>100</v>
      </c>
      <c r="B37" s="352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46" t="s">
        <v>105</v>
      </c>
      <c r="B38" s="247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46" t="s">
        <v>99</v>
      </c>
      <c r="B39" s="247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46" t="s">
        <v>95</v>
      </c>
      <c r="B40" s="247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46" t="s">
        <v>98</v>
      </c>
      <c r="B41" s="247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49" t="s">
        <v>97</v>
      </c>
      <c r="B42" s="350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49" t="s">
        <v>101</v>
      </c>
      <c r="B43" s="350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49" t="s">
        <v>102</v>
      </c>
      <c r="B44" s="350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49" t="s">
        <v>103</v>
      </c>
      <c r="B45" s="350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49" t="s">
        <v>106</v>
      </c>
      <c r="B46" s="350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46" t="s">
        <v>132</v>
      </c>
      <c r="B47" s="247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46" t="s">
        <v>108</v>
      </c>
      <c r="B48" s="247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46" t="s">
        <v>110</v>
      </c>
      <c r="B49" s="247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46" t="s">
        <v>111</v>
      </c>
      <c r="B50" s="247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46" t="s">
        <v>112</v>
      </c>
      <c r="B51" s="247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46" t="s">
        <v>104</v>
      </c>
      <c r="B52" s="247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46" t="s">
        <v>107</v>
      </c>
      <c r="B53" s="247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46" t="s">
        <v>131</v>
      </c>
      <c r="B54" s="247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46" t="s">
        <v>109</v>
      </c>
      <c r="B55" s="247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46" t="s">
        <v>119</v>
      </c>
      <c r="B56" s="247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46" t="s">
        <v>120</v>
      </c>
      <c r="B57" s="247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46" t="s">
        <v>121</v>
      </c>
      <c r="B58" s="247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46" t="s">
        <v>122</v>
      </c>
      <c r="B59" s="247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46" t="s">
        <v>123</v>
      </c>
      <c r="B60" s="247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46" t="s">
        <v>124</v>
      </c>
      <c r="B61" s="247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46" t="s">
        <v>133</v>
      </c>
      <c r="B62" s="247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40" t="s">
        <v>50</v>
      </c>
      <c r="B63" s="241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31" t="s">
        <v>52</v>
      </c>
      <c r="B64" s="332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47" t="s">
        <v>127</v>
      </c>
      <c r="B65" s="348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40" t="s">
        <v>53</v>
      </c>
      <c r="B66" s="241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39" t="s">
        <v>54</v>
      </c>
      <c r="B67" s="340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41" t="s">
        <v>55</v>
      </c>
      <c r="B68" s="342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41" t="s">
        <v>56</v>
      </c>
      <c r="B69" s="342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39" t="s">
        <v>57</v>
      </c>
      <c r="B70" s="340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41" t="s">
        <v>55</v>
      </c>
      <c r="B71" s="342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41" t="s">
        <v>56</v>
      </c>
      <c r="B72" s="342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39" t="s">
        <v>58</v>
      </c>
      <c r="B73" s="340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41" t="s">
        <v>59</v>
      </c>
      <c r="B74" s="342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41" t="s">
        <v>60</v>
      </c>
      <c r="B75" s="342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39" t="s">
        <v>61</v>
      </c>
      <c r="B76" s="340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43" t="s">
        <v>62</v>
      </c>
      <c r="B77" s="344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45" t="s">
        <v>63</v>
      </c>
      <c r="B78" s="346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40" t="s">
        <v>136</v>
      </c>
      <c r="B79" s="241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37" t="s">
        <v>64</v>
      </c>
      <c r="B80" s="338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46" t="s">
        <v>38</v>
      </c>
      <c r="B81" s="247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46" t="s">
        <v>65</v>
      </c>
      <c r="B82" s="247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46" t="s">
        <v>66</v>
      </c>
      <c r="B83" s="247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46" t="s">
        <v>67</v>
      </c>
      <c r="B84" s="247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46" t="s">
        <v>34</v>
      </c>
      <c r="B85" s="247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46" t="s">
        <v>114</v>
      </c>
      <c r="B86" s="247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37" t="s">
        <v>68</v>
      </c>
      <c r="B87" s="338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46" t="s">
        <v>140</v>
      </c>
      <c r="B88" s="247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46">
        <v>243</v>
      </c>
      <c r="B89" s="247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46">
        <v>244</v>
      </c>
      <c r="B90" s="247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46">
        <v>414</v>
      </c>
      <c r="B91" s="247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46">
        <v>521</v>
      </c>
      <c r="B92" s="247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46">
        <v>831</v>
      </c>
      <c r="B93" s="247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46">
        <v>851</v>
      </c>
      <c r="B94" s="247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46">
        <v>853</v>
      </c>
      <c r="B95" s="247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46"/>
      <c r="B96" s="247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33"/>
      <c r="B97" s="334"/>
      <c r="C97" s="333" t="s">
        <v>115</v>
      </c>
      <c r="D97" s="334"/>
      <c r="E97" s="333" t="s">
        <v>116</v>
      </c>
      <c r="F97" s="334"/>
      <c r="G97" s="333" t="s">
        <v>69</v>
      </c>
      <c r="H97" s="334"/>
      <c r="I97" s="333" t="s">
        <v>70</v>
      </c>
      <c r="J97" s="334"/>
      <c r="K97" s="333" t="str">
        <f>K6</f>
        <v>на 01.03.</v>
      </c>
      <c r="L97" s="334"/>
      <c r="M97" s="333" t="s">
        <v>14</v>
      </c>
      <c r="N97" s="334"/>
      <c r="O97" s="333" t="str">
        <f>O6</f>
        <v>на 01.04.</v>
      </c>
      <c r="P97" s="334"/>
      <c r="Q97" s="333" t="s">
        <v>137</v>
      </c>
      <c r="R97" s="334"/>
      <c r="S97" s="333" t="s">
        <v>137</v>
      </c>
      <c r="T97" s="334"/>
      <c r="U97" s="333" t="s">
        <v>138</v>
      </c>
      <c r="V97" s="334"/>
      <c r="W97" s="333" t="s">
        <v>138</v>
      </c>
      <c r="X97" s="334"/>
      <c r="Y97" s="333" t="s">
        <v>83</v>
      </c>
      <c r="Z97" s="334"/>
      <c r="AA97" s="333" t="s">
        <v>83</v>
      </c>
      <c r="AB97" s="334"/>
      <c r="AC97" s="333" t="s">
        <v>84</v>
      </c>
      <c r="AD97" s="334"/>
      <c r="AE97" s="333" t="s">
        <v>84</v>
      </c>
      <c r="AF97" s="334"/>
      <c r="AG97" s="333" t="s">
        <v>85</v>
      </c>
      <c r="AH97" s="334"/>
      <c r="AI97" s="333" t="s">
        <v>85</v>
      </c>
      <c r="AJ97" s="334"/>
      <c r="AK97" s="333" t="s">
        <v>86</v>
      </c>
      <c r="AL97" s="334"/>
      <c r="AM97" s="333" t="s">
        <v>86</v>
      </c>
      <c r="AN97" s="334"/>
      <c r="AO97" s="333" t="s">
        <v>87</v>
      </c>
      <c r="AP97" s="334"/>
      <c r="AQ97" s="333" t="s">
        <v>87</v>
      </c>
      <c r="AR97" s="334"/>
      <c r="AS97" s="333" t="s">
        <v>88</v>
      </c>
      <c r="AT97" s="334"/>
      <c r="AU97" s="333" t="s">
        <v>88</v>
      </c>
      <c r="AV97" s="334"/>
      <c r="AW97" s="333" t="s">
        <v>139</v>
      </c>
      <c r="AX97" s="334"/>
      <c r="AY97" s="333" t="s">
        <v>71</v>
      </c>
      <c r="AZ97" s="334"/>
      <c r="BA97" s="333"/>
      <c r="BB97" s="334"/>
      <c r="BC97" s="333" t="s">
        <v>69</v>
      </c>
      <c r="BD97" s="334"/>
      <c r="BE97" s="333" t="s">
        <v>70</v>
      </c>
      <c r="BF97" s="334"/>
      <c r="BG97" s="333" t="str">
        <f>BG6</f>
        <v>на 01.03.</v>
      </c>
      <c r="BH97" s="334"/>
      <c r="BI97" s="333" t="s">
        <v>14</v>
      </c>
      <c r="BJ97" s="334"/>
      <c r="BK97" s="333" t="str">
        <f>BK6</f>
        <v>март</v>
      </c>
      <c r="BL97" s="334"/>
      <c r="BM97" s="333" t="s">
        <v>137</v>
      </c>
      <c r="BN97" s="334"/>
      <c r="BO97" s="333" t="s">
        <v>137</v>
      </c>
      <c r="BP97" s="334"/>
      <c r="BQ97" s="333" t="s">
        <v>138</v>
      </c>
      <c r="BR97" s="334"/>
      <c r="BS97" s="333" t="s">
        <v>138</v>
      </c>
      <c r="BT97" s="334"/>
      <c r="BU97" s="333" t="s">
        <v>83</v>
      </c>
      <c r="BV97" s="334"/>
      <c r="BW97" s="333" t="s">
        <v>83</v>
      </c>
      <c r="BX97" s="334"/>
      <c r="BY97" s="333" t="s">
        <v>84</v>
      </c>
      <c r="BZ97" s="334"/>
      <c r="CA97" s="333" t="s">
        <v>84</v>
      </c>
      <c r="CB97" s="334"/>
      <c r="CC97" s="333" t="s">
        <v>85</v>
      </c>
      <c r="CD97" s="334"/>
      <c r="CE97" s="333" t="s">
        <v>85</v>
      </c>
      <c r="CF97" s="334"/>
      <c r="CG97" s="333" t="s">
        <v>86</v>
      </c>
      <c r="CH97" s="334"/>
      <c r="CI97" s="333" t="s">
        <v>86</v>
      </c>
      <c r="CJ97" s="334"/>
      <c r="CK97" s="333" t="s">
        <v>87</v>
      </c>
      <c r="CL97" s="334"/>
      <c r="CM97" s="333" t="s">
        <v>87</v>
      </c>
      <c r="CN97" s="334"/>
      <c r="CO97" s="333" t="s">
        <v>88</v>
      </c>
      <c r="CP97" s="334"/>
      <c r="CQ97" s="333" t="s">
        <v>88</v>
      </c>
      <c r="CR97" s="334"/>
      <c r="CS97" s="333" t="s">
        <v>139</v>
      </c>
      <c r="CT97" s="334"/>
      <c r="CU97" s="333" t="str">
        <f>CU6</f>
        <v>сентябрь</v>
      </c>
      <c r="CV97" s="334"/>
      <c r="CW97" s="122"/>
      <c r="CX97" s="122"/>
      <c r="CY97" s="333"/>
      <c r="CZ97" s="334"/>
      <c r="DA97" s="333" t="str">
        <f>DA6</f>
        <v>октябрь</v>
      </c>
      <c r="DB97" s="334"/>
      <c r="DC97" s="122"/>
      <c r="DD97" s="122"/>
      <c r="DE97" s="333"/>
      <c r="DF97" s="334"/>
      <c r="DG97" s="333" t="str">
        <f>DG6</f>
        <v>ноябрь</v>
      </c>
      <c r="DH97" s="334"/>
      <c r="DI97" s="122"/>
      <c r="DJ97" s="122"/>
      <c r="DK97" s="333"/>
      <c r="DL97" s="334"/>
      <c r="DM97" s="333" t="str">
        <f>DM6</f>
        <v>декабрь</v>
      </c>
      <c r="DN97" s="334"/>
      <c r="DO97" s="333"/>
      <c r="DP97" s="334"/>
      <c r="DQ97" s="335" t="s">
        <v>71</v>
      </c>
      <c r="DR97" s="336"/>
      <c r="DS97" s="333"/>
      <c r="DT97" s="334"/>
      <c r="DU97" s="333"/>
      <c r="DV97" s="334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40" t="s">
        <v>72</v>
      </c>
      <c r="B98" s="241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31" t="s">
        <v>73</v>
      </c>
      <c r="B99" s="332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40" t="s">
        <v>74</v>
      </c>
      <c r="B100" s="241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27" t="s">
        <v>75</v>
      </c>
      <c r="B101" s="328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27" t="s">
        <v>76</v>
      </c>
      <c r="B102" s="328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27" t="s">
        <v>129</v>
      </c>
      <c r="B103" s="328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40" t="s">
        <v>77</v>
      </c>
      <c r="B104" s="241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27" t="s">
        <v>75</v>
      </c>
      <c r="B105" s="328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27" t="s">
        <v>76</v>
      </c>
      <c r="B106" s="328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27" t="s">
        <v>129</v>
      </c>
      <c r="B107" s="328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40" t="s">
        <v>135</v>
      </c>
      <c r="B108" s="241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29" t="s">
        <v>78</v>
      </c>
      <c r="B109" s="330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25" t="s">
        <v>79</v>
      </c>
      <c r="B110" s="326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40" t="s">
        <v>134</v>
      </c>
      <c r="B111" s="241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88" t="s">
        <v>159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206" ht="21.75" customHeight="1">
      <c r="A2" s="3"/>
      <c r="C2" s="294" t="s">
        <v>168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</row>
    <row r="3" spans="1:206" ht="15.75" customHeight="1"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77" t="s">
        <v>3</v>
      </c>
      <c r="B5" s="278"/>
      <c r="C5" s="100" t="s">
        <v>4</v>
      </c>
      <c r="D5" s="285" t="s">
        <v>169</v>
      </c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 t="s">
        <v>170</v>
      </c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9"/>
    </row>
    <row r="6" spans="1:206" s="120" customFormat="1" ht="16.5" customHeight="1">
      <c r="A6" s="279"/>
      <c r="B6" s="280"/>
      <c r="C6" s="286" t="s">
        <v>149</v>
      </c>
      <c r="D6" s="287" t="s">
        <v>149</v>
      </c>
      <c r="E6" s="286" t="s">
        <v>8</v>
      </c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 t="s">
        <v>150</v>
      </c>
      <c r="AB6" s="275" t="s">
        <v>96</v>
      </c>
      <c r="AC6" s="276" t="s">
        <v>10</v>
      </c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89" t="s">
        <v>125</v>
      </c>
      <c r="BK6" s="293" t="s">
        <v>126</v>
      </c>
      <c r="BL6" s="29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79"/>
      <c r="B7" s="280"/>
      <c r="C7" s="286"/>
      <c r="D7" s="28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86"/>
      <c r="AB7" s="27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91"/>
      <c r="BK7" s="293"/>
      <c r="BL7" s="29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1"/>
      <c r="B8" s="28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33" t="s">
        <v>29</v>
      </c>
      <c r="B9" s="234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68" t="s">
        <v>30</v>
      </c>
      <c r="B10" s="269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66" t="s">
        <v>31</v>
      </c>
      <c r="B11" s="26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#REF!</f>
        <v>#REF!</v>
      </c>
      <c r="AD12" s="26" t="e">
        <f>#REF!</f>
        <v>#REF!</v>
      </c>
      <c r="AE12" s="134" t="e">
        <f t="shared" si="74"/>
        <v>#REF!</v>
      </c>
      <c r="AF12" s="135">
        <f t="shared" si="4"/>
        <v>1</v>
      </c>
      <c r="AG12" s="26" t="e">
        <f>#REF!</f>
        <v>#REF!</v>
      </c>
      <c r="AH12" s="134" t="e">
        <f t="shared" si="75"/>
        <v>#REF!</v>
      </c>
      <c r="AI12" s="135">
        <f t="shared" si="6"/>
        <v>1</v>
      </c>
      <c r="AJ12" s="26" t="e">
        <f>#REF!</f>
        <v>#REF!</v>
      </c>
      <c r="AK12" s="134" t="e">
        <f t="shared" si="76"/>
        <v>#REF!</v>
      </c>
      <c r="AL12" s="135">
        <f t="shared" si="8"/>
        <v>1</v>
      </c>
      <c r="AM12" s="26" t="e">
        <f>#REF!</f>
        <v>#REF!</v>
      </c>
      <c r="AN12" s="134" t="e">
        <f t="shared" si="77"/>
        <v>#REF!</v>
      </c>
      <c r="AO12" s="135">
        <f t="shared" si="10"/>
        <v>1</v>
      </c>
      <c r="AP12" s="26" t="e">
        <f>#REF!</f>
        <v>#REF!</v>
      </c>
      <c r="AQ12" s="134" t="e">
        <f t="shared" si="78"/>
        <v>#REF!</v>
      </c>
      <c r="AR12" s="135">
        <f t="shared" si="12"/>
        <v>1</v>
      </c>
      <c r="AS12" s="26" t="e">
        <f>#REF!</f>
        <v>#REF!</v>
      </c>
      <c r="AT12" s="134" t="e">
        <f t="shared" si="79"/>
        <v>#REF!</v>
      </c>
      <c r="AU12" s="135">
        <f t="shared" si="14"/>
        <v>1</v>
      </c>
      <c r="AV12" s="26" t="e">
        <f>#REF!</f>
        <v>#REF!</v>
      </c>
      <c r="AW12" s="134" t="e">
        <f t="shared" si="80"/>
        <v>#REF!</v>
      </c>
      <c r="AX12" s="135">
        <f t="shared" si="16"/>
        <v>1</v>
      </c>
      <c r="AY12" s="26" t="e">
        <f>#REF!</f>
        <v>#REF!</v>
      </c>
      <c r="AZ12" s="134" t="e">
        <f t="shared" si="81"/>
        <v>#REF!</v>
      </c>
      <c r="BA12" s="135">
        <f t="shared" si="18"/>
        <v>1</v>
      </c>
      <c r="BB12" s="26" t="e">
        <f>#REF!</f>
        <v>#REF!</v>
      </c>
      <c r="BC12" s="134" t="e">
        <f t="shared" si="82"/>
        <v>#REF!</v>
      </c>
      <c r="BD12" s="135">
        <f t="shared" si="20"/>
        <v>1</v>
      </c>
      <c r="BE12" s="26" t="e">
        <f>#REF!</f>
        <v>#REF!</v>
      </c>
      <c r="BF12" s="134" t="e">
        <f t="shared" si="83"/>
        <v>#REF!</v>
      </c>
      <c r="BG12" s="135">
        <f t="shared" si="22"/>
        <v>1</v>
      </c>
      <c r="BH12" s="26" t="e">
        <f>#REF!</f>
        <v>#REF!</v>
      </c>
      <c r="BI12" s="26" t="e">
        <f>#REF!</f>
        <v>#REF!</v>
      </c>
      <c r="BJ12" s="26" t="e">
        <f>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66" t="s">
        <v>32</v>
      </c>
      <c r="B13" s="26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66" t="s">
        <v>80</v>
      </c>
      <c r="B14" s="26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66" t="s">
        <v>33</v>
      </c>
      <c r="B15" s="26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66" t="s">
        <v>35</v>
      </c>
      <c r="B16" s="26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66" t="s">
        <v>36</v>
      </c>
      <c r="B17" s="26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66" t="s">
        <v>37</v>
      </c>
      <c r="B18" s="26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66" t="s">
        <v>38</v>
      </c>
      <c r="B19" s="26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66" t="s">
        <v>39</v>
      </c>
      <c r="B20" s="26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66" t="s">
        <v>40</v>
      </c>
      <c r="B21" s="26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66" t="s">
        <v>41</v>
      </c>
      <c r="B22" s="26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66" t="s">
        <v>89</v>
      </c>
      <c r="B23" s="26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66" t="s">
        <v>90</v>
      </c>
      <c r="B24" s="26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66" t="s">
        <v>42</v>
      </c>
      <c r="B25" s="26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66" t="s">
        <v>43</v>
      </c>
      <c r="B26" s="26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68" t="s">
        <v>44</v>
      </c>
      <c r="B27" s="269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52" t="s">
        <v>94</v>
      </c>
      <c r="B28" s="253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52" t="s">
        <v>45</v>
      </c>
      <c r="B29" s="253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52" t="s">
        <v>91</v>
      </c>
      <c r="B30" s="253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52" t="s">
        <v>46</v>
      </c>
      <c r="B31" s="253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52" t="s">
        <v>92</v>
      </c>
      <c r="B32" s="253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52" t="s">
        <v>142</v>
      </c>
      <c r="B33" s="253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52" t="s">
        <v>118</v>
      </c>
      <c r="B34" s="253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52" t="s">
        <v>48</v>
      </c>
      <c r="B35" s="253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52" t="s">
        <v>93</v>
      </c>
      <c r="B36" s="253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33" t="s">
        <v>49</v>
      </c>
      <c r="B37" s="234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64" t="s">
        <v>100</v>
      </c>
      <c r="B38" s="26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44" t="s">
        <v>105</v>
      </c>
      <c r="B39" s="245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44" t="s">
        <v>99</v>
      </c>
      <c r="B40" s="245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44" t="s">
        <v>95</v>
      </c>
      <c r="B41" s="245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44" t="s">
        <v>98</v>
      </c>
      <c r="B42" s="245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62" t="s">
        <v>97</v>
      </c>
      <c r="B43" s="263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62" t="s">
        <v>101</v>
      </c>
      <c r="B44" s="26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62" t="s">
        <v>102</v>
      </c>
      <c r="B45" s="263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62" t="s">
        <v>103</v>
      </c>
      <c r="B46" s="263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62" t="s">
        <v>106</v>
      </c>
      <c r="B47" s="263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44" t="s">
        <v>132</v>
      </c>
      <c r="B48" s="245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44" t="s">
        <v>108</v>
      </c>
      <c r="B49" s="245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44" t="s">
        <v>110</v>
      </c>
      <c r="B50" s="245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44" t="s">
        <v>111</v>
      </c>
      <c r="B51" s="245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44" t="s">
        <v>112</v>
      </c>
      <c r="B52" s="245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44" t="s">
        <v>104</v>
      </c>
      <c r="B53" s="245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44" t="s">
        <v>107</v>
      </c>
      <c r="B54" s="245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44" t="s">
        <v>131</v>
      </c>
      <c r="B55" s="245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44" t="s">
        <v>109</v>
      </c>
      <c r="B56" s="245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44" t="s">
        <v>119</v>
      </c>
      <c r="B57" s="245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44" t="s">
        <v>120</v>
      </c>
      <c r="B58" s="245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44" t="s">
        <v>121</v>
      </c>
      <c r="B59" s="245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44" t="s">
        <v>122</v>
      </c>
      <c r="B60" s="245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44" t="s">
        <v>123</v>
      </c>
      <c r="B61" s="245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44" t="s">
        <v>124</v>
      </c>
      <c r="B62" s="245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44" t="s">
        <v>133</v>
      </c>
      <c r="B63" s="245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33" t="s">
        <v>50</v>
      </c>
      <c r="B74" s="234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37" t="s">
        <v>52</v>
      </c>
      <c r="B75" s="23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60" t="s">
        <v>127</v>
      </c>
      <c r="B76" s="26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33" t="s">
        <v>53</v>
      </c>
      <c r="B77" s="234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54" t="s">
        <v>54</v>
      </c>
      <c r="B78" s="255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52" t="s">
        <v>144</v>
      </c>
      <c r="B79" s="253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52" t="s">
        <v>145</v>
      </c>
      <c r="B80" s="253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54" t="s">
        <v>57</v>
      </c>
      <c r="B81" s="255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52" t="s">
        <v>144</v>
      </c>
      <c r="B82" s="253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52" t="s">
        <v>146</v>
      </c>
      <c r="B83" s="253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54" t="s">
        <v>58</v>
      </c>
      <c r="B84" s="255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52" t="s">
        <v>147</v>
      </c>
      <c r="B85" s="253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52" t="s">
        <v>148</v>
      </c>
      <c r="B86" s="253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54" t="s">
        <v>61</v>
      </c>
      <c r="B87" s="255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56" t="s">
        <v>167</v>
      </c>
      <c r="B88" s="25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58" t="s">
        <v>63</v>
      </c>
      <c r="B89" s="259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33" t="s">
        <v>136</v>
      </c>
      <c r="B90" s="234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50" t="s">
        <v>64</v>
      </c>
      <c r="B91" s="25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44" t="s">
        <v>38</v>
      </c>
      <c r="B92" s="245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52" t="s">
        <v>143</v>
      </c>
      <c r="B93" s="253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44" t="s">
        <v>65</v>
      </c>
      <c r="B94" s="245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46" t="s">
        <v>67</v>
      </c>
      <c r="B95" s="24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46" t="s">
        <v>34</v>
      </c>
      <c r="B96" s="24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46" t="s">
        <v>34</v>
      </c>
      <c r="B97" s="24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46" t="s">
        <v>34</v>
      </c>
      <c r="B98" s="24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46" t="s">
        <v>34</v>
      </c>
      <c r="B99" s="24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46" t="s">
        <v>34</v>
      </c>
      <c r="B100" s="24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50" t="s">
        <v>68</v>
      </c>
      <c r="B101" s="25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44">
        <v>243</v>
      </c>
      <c r="B102" s="245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44">
        <v>244</v>
      </c>
      <c r="B103" s="245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44">
        <v>414</v>
      </c>
      <c r="B104" s="245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44">
        <v>521</v>
      </c>
      <c r="B105" s="245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44">
        <v>831</v>
      </c>
      <c r="B106" s="245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44">
        <v>851</v>
      </c>
      <c r="B107" s="245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44">
        <v>853</v>
      </c>
      <c r="B108" s="245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44"/>
      <c r="B109" s="245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44"/>
      <c r="B110" s="245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44"/>
      <c r="B111" s="245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44"/>
      <c r="B112" s="245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48"/>
      <c r="B113" s="249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40" t="s">
        <v>153</v>
      </c>
      <c r="B114" s="24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46" t="s">
        <v>154</v>
      </c>
      <c r="B115" s="247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46" t="s">
        <v>155</v>
      </c>
      <c r="B116" s="247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46" t="s">
        <v>156</v>
      </c>
      <c r="B117" s="247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37" t="s">
        <v>73</v>
      </c>
      <c r="B118" s="238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33" t="s">
        <v>165</v>
      </c>
      <c r="B119" s="23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33" t="s">
        <v>160</v>
      </c>
      <c r="B120" s="234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31" t="s">
        <v>75</v>
      </c>
      <c r="B121" s="232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31" t="s">
        <v>76</v>
      </c>
      <c r="B122" s="232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31" t="s">
        <v>129</v>
      </c>
      <c r="B123" s="232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33" t="s">
        <v>161</v>
      </c>
      <c r="B124" s="234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31" t="s">
        <v>75</v>
      </c>
      <c r="B125" s="232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31" t="s">
        <v>76</v>
      </c>
      <c r="B126" s="232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31" t="s">
        <v>129</v>
      </c>
      <c r="B127" s="232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33" t="s">
        <v>162</v>
      </c>
      <c r="B128" s="234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35" t="s">
        <v>78</v>
      </c>
      <c r="B129" s="236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33" t="s">
        <v>163</v>
      </c>
      <c r="B130" s="234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33" t="s">
        <v>164</v>
      </c>
      <c r="B131" s="234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88" t="s">
        <v>159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206" ht="21.75" customHeight="1">
      <c r="A2" s="3"/>
      <c r="C2" s="294" t="s">
        <v>171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</row>
    <row r="3" spans="1:206" ht="15.75" customHeight="1">
      <c r="C3" s="294">
        <f>'бюджет округа (района)'!C3:BL3</f>
        <v>0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77" t="s">
        <v>3</v>
      </c>
      <c r="B5" s="278"/>
      <c r="C5" s="100" t="str">
        <f>'бюджет округа (района)'!C5:C5</f>
        <v>2014 год</v>
      </c>
      <c r="D5" s="285" t="str">
        <f>'бюджет округа (района)'!D5:Z5</f>
        <v>20___ год (отчетный финансовый год)</v>
      </c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 t="str">
        <f>'бюджет округа (района)'!AA5:BL5</f>
        <v>20___ год (текущий финансовый год)</v>
      </c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9"/>
    </row>
    <row r="6" spans="1:206" s="120" customFormat="1" ht="16.5" customHeight="1">
      <c r="A6" s="279"/>
      <c r="B6" s="280"/>
      <c r="C6" s="286" t="s">
        <v>149</v>
      </c>
      <c r="D6" s="287" t="s">
        <v>149</v>
      </c>
      <c r="E6" s="286" t="s">
        <v>8</v>
      </c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 t="s">
        <v>150</v>
      </c>
      <c r="AB6" s="275" t="s">
        <v>96</v>
      </c>
      <c r="AC6" s="276" t="s">
        <v>10</v>
      </c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89" t="s">
        <v>125</v>
      </c>
      <c r="BK6" s="293" t="s">
        <v>126</v>
      </c>
      <c r="BL6" s="29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79"/>
      <c r="B7" s="280"/>
      <c r="C7" s="286"/>
      <c r="D7" s="28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86"/>
      <c r="AB7" s="27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91"/>
      <c r="BK7" s="293"/>
      <c r="BL7" s="29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1"/>
      <c r="B8" s="28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62" t="s">
        <v>29</v>
      </c>
      <c r="B9" s="36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7" t="s">
        <v>30</v>
      </c>
      <c r="B10" s="37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6" t="s">
        <v>31</v>
      </c>
      <c r="B11" s="37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6" t="s">
        <v>32</v>
      </c>
      <c r="B13" s="37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6" t="s">
        <v>80</v>
      </c>
      <c r="B14" s="37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6" t="s">
        <v>33</v>
      </c>
      <c r="B15" s="37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6" t="s">
        <v>35</v>
      </c>
      <c r="B16" s="37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6" t="s">
        <v>36</v>
      </c>
      <c r="B17" s="37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6" t="s">
        <v>37</v>
      </c>
      <c r="B18" s="37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6" t="s">
        <v>38</v>
      </c>
      <c r="B19" s="37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6" t="s">
        <v>39</v>
      </c>
      <c r="B20" s="37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6" t="s">
        <v>40</v>
      </c>
      <c r="B21" s="37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6" t="s">
        <v>41</v>
      </c>
      <c r="B22" s="37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6" t="s">
        <v>89</v>
      </c>
      <c r="B23" s="37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6" t="s">
        <v>90</v>
      </c>
      <c r="B24" s="37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6" t="s">
        <v>42</v>
      </c>
      <c r="B25" s="37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6" t="s">
        <v>43</v>
      </c>
      <c r="B26" s="37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7" t="s">
        <v>44</v>
      </c>
      <c r="B27" s="37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9" t="s">
        <v>94</v>
      </c>
      <c r="B28" s="36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9" t="s">
        <v>45</v>
      </c>
      <c r="B29" s="36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9" t="s">
        <v>91</v>
      </c>
      <c r="B30" s="36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9" t="s">
        <v>46</v>
      </c>
      <c r="B31" s="36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9" t="s">
        <v>92</v>
      </c>
      <c r="B32" s="36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9" t="s">
        <v>142</v>
      </c>
      <c r="B33" s="36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9" t="s">
        <v>118</v>
      </c>
      <c r="B34" s="36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9" t="s">
        <v>48</v>
      </c>
      <c r="B35" s="36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9" t="s">
        <v>93</v>
      </c>
      <c r="B36" s="36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62" t="s">
        <v>49</v>
      </c>
      <c r="B37" s="36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75" t="s">
        <v>100</v>
      </c>
      <c r="B38" s="37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6" t="s">
        <v>105</v>
      </c>
      <c r="B39" s="36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6" t="s">
        <v>99</v>
      </c>
      <c r="B40" s="36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6" t="s">
        <v>95</v>
      </c>
      <c r="B41" s="36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6" t="s">
        <v>98</v>
      </c>
      <c r="B42" s="36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74" t="s">
        <v>97</v>
      </c>
      <c r="B43" s="37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74" t="s">
        <v>101</v>
      </c>
      <c r="B44" s="37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74" t="s">
        <v>102</v>
      </c>
      <c r="B45" s="37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74" t="s">
        <v>103</v>
      </c>
      <c r="B46" s="37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74" t="s">
        <v>106</v>
      </c>
      <c r="B47" s="37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6" t="s">
        <v>132</v>
      </c>
      <c r="B48" s="36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6" t="s">
        <v>108</v>
      </c>
      <c r="B49" s="36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6" t="s">
        <v>110</v>
      </c>
      <c r="B50" s="36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6" t="s">
        <v>111</v>
      </c>
      <c r="B51" s="36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6" t="s">
        <v>112</v>
      </c>
      <c r="B52" s="36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6" t="s">
        <v>104</v>
      </c>
      <c r="B53" s="36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6" t="s">
        <v>107</v>
      </c>
      <c r="B54" s="36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6" t="s">
        <v>131</v>
      </c>
      <c r="B55" s="36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6" t="s">
        <v>109</v>
      </c>
      <c r="B56" s="36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6" t="s">
        <v>119</v>
      </c>
      <c r="B57" s="36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6" t="s">
        <v>120</v>
      </c>
      <c r="B58" s="36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6" t="s">
        <v>121</v>
      </c>
      <c r="B59" s="36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6" t="s">
        <v>122</v>
      </c>
      <c r="B60" s="36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6" t="s">
        <v>123</v>
      </c>
      <c r="B61" s="36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6" t="s">
        <v>124</v>
      </c>
      <c r="B62" s="36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6" t="s">
        <v>133</v>
      </c>
      <c r="B63" s="36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62" t="s">
        <v>50</v>
      </c>
      <c r="B74" s="36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65" t="s">
        <v>52</v>
      </c>
      <c r="B75" s="36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73" t="s">
        <v>127</v>
      </c>
      <c r="B76" s="37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62" t="s">
        <v>53</v>
      </c>
      <c r="B77" s="36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70" t="s">
        <v>54</v>
      </c>
      <c r="B78" s="37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9" t="s">
        <v>144</v>
      </c>
      <c r="B79" s="36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9" t="s">
        <v>145</v>
      </c>
      <c r="B80" s="36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70" t="s">
        <v>57</v>
      </c>
      <c r="B81" s="37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9" t="s">
        <v>144</v>
      </c>
      <c r="B82" s="36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9" t="s">
        <v>146</v>
      </c>
      <c r="B83" s="36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70" t="s">
        <v>58</v>
      </c>
      <c r="B84" s="37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9" t="s">
        <v>147</v>
      </c>
      <c r="B85" s="36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9" t="s">
        <v>148</v>
      </c>
      <c r="B86" s="36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70" t="s">
        <v>61</v>
      </c>
      <c r="B87" s="37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71" t="s">
        <v>167</v>
      </c>
      <c r="B88" s="37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72" t="s">
        <v>63</v>
      </c>
      <c r="B89" s="37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62" t="s">
        <v>136</v>
      </c>
      <c r="B90" s="36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8" t="s">
        <v>64</v>
      </c>
      <c r="B91" s="36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6" t="s">
        <v>38</v>
      </c>
      <c r="B92" s="36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9" t="s">
        <v>143</v>
      </c>
      <c r="B93" s="36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6" t="s">
        <v>65</v>
      </c>
      <c r="B94" s="36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7" t="s">
        <v>67</v>
      </c>
      <c r="B95" s="36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7" t="s">
        <v>34</v>
      </c>
      <c r="B96" s="36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7" t="s">
        <v>34</v>
      </c>
      <c r="B97" s="36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7" t="s">
        <v>34</v>
      </c>
      <c r="B98" s="36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7" t="s">
        <v>34</v>
      </c>
      <c r="B99" s="36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7" t="s">
        <v>34</v>
      </c>
      <c r="B100" s="36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8" t="s">
        <v>68</v>
      </c>
      <c r="B101" s="36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6">
        <v>243</v>
      </c>
      <c r="B102" s="36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6">
        <v>244</v>
      </c>
      <c r="B103" s="36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6">
        <v>414</v>
      </c>
      <c r="B104" s="36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6">
        <v>521</v>
      </c>
      <c r="B105" s="36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6">
        <v>831</v>
      </c>
      <c r="B106" s="36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6">
        <v>851</v>
      </c>
      <c r="B107" s="36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6">
        <v>853</v>
      </c>
      <c r="B108" s="36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6"/>
      <c r="B109" s="36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6"/>
      <c r="B110" s="36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6"/>
      <c r="B111" s="36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6"/>
      <c r="B112" s="36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42"/>
      <c r="B113" s="242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61" t="s">
        <v>153</v>
      </c>
      <c r="B114" s="36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46" t="s">
        <v>154</v>
      </c>
      <c r="B115" s="247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46" t="s">
        <v>155</v>
      </c>
      <c r="B116" s="247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46" t="s">
        <v>156</v>
      </c>
      <c r="B117" s="247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65" t="s">
        <v>73</v>
      </c>
      <c r="B118" s="365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33" t="s">
        <v>165</v>
      </c>
      <c r="B119" s="23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62" t="s">
        <v>160</v>
      </c>
      <c r="B120" s="362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63" t="s">
        <v>75</v>
      </c>
      <c r="B121" s="363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63" t="s">
        <v>76</v>
      </c>
      <c r="B122" s="363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63" t="s">
        <v>129</v>
      </c>
      <c r="B123" s="363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62" t="s">
        <v>161</v>
      </c>
      <c r="B124" s="362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63" t="s">
        <v>75</v>
      </c>
      <c r="B125" s="363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63" t="s">
        <v>76</v>
      </c>
      <c r="B126" s="363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63" t="s">
        <v>129</v>
      </c>
      <c r="B127" s="363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62" t="s">
        <v>162</v>
      </c>
      <c r="B128" s="362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64" t="s">
        <v>78</v>
      </c>
      <c r="B129" s="364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62" t="s">
        <v>163</v>
      </c>
      <c r="B130" s="362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62" t="s">
        <v>164</v>
      </c>
      <c r="B131" s="362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88" t="s">
        <v>158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206" ht="21.75" customHeight="1">
      <c r="A2" s="3"/>
      <c r="C2" s="294" t="s">
        <v>157</v>
      </c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</row>
    <row r="3" spans="1:206" ht="15.75" customHeight="1">
      <c r="C3" s="294" t="s">
        <v>1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77" t="s">
        <v>3</v>
      </c>
      <c r="B5" s="278"/>
      <c r="C5" s="100" t="s">
        <v>4</v>
      </c>
      <c r="D5" s="285" t="s">
        <v>5</v>
      </c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 t="s">
        <v>6</v>
      </c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9"/>
    </row>
    <row r="6" spans="1:206" s="120" customFormat="1" ht="16.5" customHeight="1">
      <c r="A6" s="279"/>
      <c r="B6" s="280"/>
      <c r="C6" s="286" t="s">
        <v>149</v>
      </c>
      <c r="D6" s="287" t="s">
        <v>149</v>
      </c>
      <c r="E6" s="286" t="s">
        <v>8</v>
      </c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 t="s">
        <v>150</v>
      </c>
      <c r="AB6" s="275" t="s">
        <v>96</v>
      </c>
      <c r="AC6" s="276" t="s">
        <v>10</v>
      </c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89" t="s">
        <v>125</v>
      </c>
      <c r="BK6" s="293" t="s">
        <v>126</v>
      </c>
      <c r="BL6" s="29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79"/>
      <c r="B7" s="280"/>
      <c r="C7" s="286"/>
      <c r="D7" s="28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86"/>
      <c r="AB7" s="27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91"/>
      <c r="BK7" s="293"/>
      <c r="BL7" s="29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1"/>
      <c r="B8" s="28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62" t="s">
        <v>29</v>
      </c>
      <c r="B9" s="36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7" t="s">
        <v>30</v>
      </c>
      <c r="B10" s="37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6" t="s">
        <v>31</v>
      </c>
      <c r="B11" s="37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6" t="s">
        <v>32</v>
      </c>
      <c r="B13" s="37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6" t="s">
        <v>80</v>
      </c>
      <c r="B14" s="37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6" t="s">
        <v>33</v>
      </c>
      <c r="B15" s="37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6" t="s">
        <v>35</v>
      </c>
      <c r="B16" s="37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6" t="s">
        <v>36</v>
      </c>
      <c r="B17" s="37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6" t="s">
        <v>37</v>
      </c>
      <c r="B18" s="37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6" t="s">
        <v>38</v>
      </c>
      <c r="B19" s="37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6" t="s">
        <v>39</v>
      </c>
      <c r="B20" s="37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6" t="s">
        <v>40</v>
      </c>
      <c r="B21" s="37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6" t="s">
        <v>41</v>
      </c>
      <c r="B22" s="37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6" t="s">
        <v>89</v>
      </c>
      <c r="B23" s="37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6" t="s">
        <v>90</v>
      </c>
      <c r="B24" s="37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6" t="s">
        <v>42</v>
      </c>
      <c r="B25" s="37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6" t="s">
        <v>43</v>
      </c>
      <c r="B26" s="37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7" t="s">
        <v>44</v>
      </c>
      <c r="B27" s="37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9" t="s">
        <v>94</v>
      </c>
      <c r="B28" s="36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9" t="s">
        <v>45</v>
      </c>
      <c r="B29" s="36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9" t="s">
        <v>91</v>
      </c>
      <c r="B30" s="36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9" t="s">
        <v>46</v>
      </c>
      <c r="B31" s="36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9" t="s">
        <v>92</v>
      </c>
      <c r="B32" s="36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9" t="s">
        <v>142</v>
      </c>
      <c r="B33" s="36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9" t="s">
        <v>118</v>
      </c>
      <c r="B34" s="36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9" t="s">
        <v>48</v>
      </c>
      <c r="B35" s="36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9" t="s">
        <v>93</v>
      </c>
      <c r="B36" s="36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62" t="s">
        <v>49</v>
      </c>
      <c r="B37" s="36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75" t="s">
        <v>100</v>
      </c>
      <c r="B38" s="37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6" t="s">
        <v>105</v>
      </c>
      <c r="B39" s="36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6" t="s">
        <v>99</v>
      </c>
      <c r="B40" s="36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6" t="s">
        <v>95</v>
      </c>
      <c r="B41" s="36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6" t="s">
        <v>98</v>
      </c>
      <c r="B42" s="36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74" t="s">
        <v>97</v>
      </c>
      <c r="B43" s="37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74" t="s">
        <v>101</v>
      </c>
      <c r="B44" s="37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74" t="s">
        <v>102</v>
      </c>
      <c r="B45" s="37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74" t="s">
        <v>103</v>
      </c>
      <c r="B46" s="37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74" t="s">
        <v>106</v>
      </c>
      <c r="B47" s="37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6" t="s">
        <v>132</v>
      </c>
      <c r="B48" s="36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6" t="s">
        <v>108</v>
      </c>
      <c r="B49" s="36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6" t="s">
        <v>110</v>
      </c>
      <c r="B50" s="36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6" t="s">
        <v>111</v>
      </c>
      <c r="B51" s="36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6" t="s">
        <v>112</v>
      </c>
      <c r="B52" s="36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6" t="s">
        <v>104</v>
      </c>
      <c r="B53" s="36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6" t="s">
        <v>107</v>
      </c>
      <c r="B54" s="36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6" t="s">
        <v>131</v>
      </c>
      <c r="B55" s="36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6" t="s">
        <v>109</v>
      </c>
      <c r="B56" s="36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6" t="s">
        <v>119</v>
      </c>
      <c r="B57" s="36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6" t="s">
        <v>120</v>
      </c>
      <c r="B58" s="36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6" t="s">
        <v>121</v>
      </c>
      <c r="B59" s="36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6" t="s">
        <v>122</v>
      </c>
      <c r="B60" s="36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6" t="s">
        <v>123</v>
      </c>
      <c r="B61" s="36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6" t="s">
        <v>124</v>
      </c>
      <c r="B62" s="36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6" t="s">
        <v>133</v>
      </c>
      <c r="B63" s="36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62" t="s">
        <v>50</v>
      </c>
      <c r="B74" s="36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65" t="s">
        <v>52</v>
      </c>
      <c r="B75" s="36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73" t="s">
        <v>127</v>
      </c>
      <c r="B76" s="37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62" t="s">
        <v>53</v>
      </c>
      <c r="B77" s="36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70" t="s">
        <v>54</v>
      </c>
      <c r="B78" s="37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9" t="s">
        <v>144</v>
      </c>
      <c r="B79" s="36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9" t="s">
        <v>145</v>
      </c>
      <c r="B80" s="36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70" t="s">
        <v>57</v>
      </c>
      <c r="B81" s="37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9" t="s">
        <v>144</v>
      </c>
      <c r="B82" s="36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9" t="s">
        <v>146</v>
      </c>
      <c r="B83" s="36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70" t="s">
        <v>58</v>
      </c>
      <c r="B84" s="37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9" t="s">
        <v>147</v>
      </c>
      <c r="B85" s="36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9" t="s">
        <v>148</v>
      </c>
      <c r="B86" s="36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70" t="s">
        <v>61</v>
      </c>
      <c r="B87" s="37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71" t="s">
        <v>167</v>
      </c>
      <c r="B88" s="37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72" t="s">
        <v>63</v>
      </c>
      <c r="B89" s="37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62" t="s">
        <v>136</v>
      </c>
      <c r="B90" s="36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8" t="s">
        <v>64</v>
      </c>
      <c r="B91" s="36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6" t="s">
        <v>38</v>
      </c>
      <c r="B92" s="36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9" t="s">
        <v>143</v>
      </c>
      <c r="B93" s="36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6" t="s">
        <v>65</v>
      </c>
      <c r="B94" s="36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7" t="s">
        <v>67</v>
      </c>
      <c r="B95" s="36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7" t="s">
        <v>34</v>
      </c>
      <c r="B96" s="36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7" t="s">
        <v>34</v>
      </c>
      <c r="B97" s="36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7" t="s">
        <v>34</v>
      </c>
      <c r="B98" s="36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7" t="s">
        <v>34</v>
      </c>
      <c r="B99" s="36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7" t="s">
        <v>34</v>
      </c>
      <c r="B100" s="36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8" t="s">
        <v>68</v>
      </c>
      <c r="B101" s="36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6">
        <v>243</v>
      </c>
      <c r="B102" s="36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6">
        <v>244</v>
      </c>
      <c r="B103" s="36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6">
        <v>414</v>
      </c>
      <c r="B104" s="36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6">
        <v>521</v>
      </c>
      <c r="B105" s="36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6">
        <v>831</v>
      </c>
      <c r="B106" s="36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6">
        <v>851</v>
      </c>
      <c r="B107" s="36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6">
        <v>853</v>
      </c>
      <c r="B108" s="36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6"/>
      <c r="B109" s="36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6"/>
      <c r="B110" s="36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6"/>
      <c r="B111" s="36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6"/>
      <c r="B112" s="36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42"/>
      <c r="B113" s="242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61" t="s">
        <v>72</v>
      </c>
      <c r="B114" s="36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37" t="s">
        <v>73</v>
      </c>
      <c r="B115" s="238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33" t="s">
        <v>74</v>
      </c>
      <c r="B116" s="234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31" t="s">
        <v>75</v>
      </c>
      <c r="B117" s="232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79" t="s">
        <v>76</v>
      </c>
      <c r="B118" s="379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33" t="s">
        <v>165</v>
      </c>
      <c r="B119" s="23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65" t="s">
        <v>160</v>
      </c>
      <c r="B120" s="363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62" t="s">
        <v>77</v>
      </c>
      <c r="B121" s="362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63" t="s">
        <v>75</v>
      </c>
      <c r="B122" s="363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63" t="s">
        <v>76</v>
      </c>
      <c r="B123" s="363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65" t="s">
        <v>161</v>
      </c>
      <c r="B124" s="363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62" t="s">
        <v>135</v>
      </c>
      <c r="B125" s="362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64" t="s">
        <v>78</v>
      </c>
      <c r="B126" s="364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78" t="s">
        <v>79</v>
      </c>
      <c r="B127" s="378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62" t="s">
        <v>162</v>
      </c>
      <c r="B128" s="362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10</vt:i4>
      </vt:variant>
    </vt:vector>
  </HeadingPairs>
  <TitlesOfParts>
    <vt:vector size="17" baseType="lpstr">
      <vt:lpstr>консолидированный (короткая)</vt:lpstr>
      <vt:lpstr>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2021-04-20T08:03:24Z</cp:lastPrinted>
  <dcterms:created xsi:type="dcterms:W3CDTF">2016-04-18T07:00:51Z</dcterms:created>
  <dcterms:modified xsi:type="dcterms:W3CDTF">2021-06-23T06:28:47Z</dcterms:modified>
</cp:coreProperties>
</file>